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0" yWindow="0" windowWidth="19440" windowHeight="11835" tabRatio="606" activeTab="3"/>
  </bookViews>
  <sheets>
    <sheet name="Kapaku-Cover" sheetId="17" r:id="rId1"/>
    <sheet name="Permbajtja-Content" sheetId="15" r:id="rId2"/>
    <sheet name="sup16pp" sheetId="33" r:id="rId3"/>
    <sheet name="use16pp" sheetId="35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ad" localSheetId="2">#REF!</definedName>
    <definedName name="ad" localSheetId="3">#REF!</definedName>
    <definedName name="ad">#REF!</definedName>
    <definedName name="Admin2">OFFSET('[1]Mes Admin'!$Y$4,'[1]Mes Admin'!$X$1,0,1,5)</definedName>
    <definedName name="Arsim2">OFFSET('[1]Mes Arsimi'!$U$3,'[1]Mes Arsimi'!$X$1,0,1,5)</definedName>
    <definedName name="datab" localSheetId="2">#REF!</definedName>
    <definedName name="datab" localSheetId="3">#REF!</definedName>
    <definedName name="datab">#REF!</definedName>
    <definedName name="_xlnm.Database" localSheetId="2">#REF!</definedName>
    <definedName name="_xlnm.Database" localSheetId="3">#REF!</definedName>
    <definedName name="_xlnm.Database">#REF!</definedName>
    <definedName name="dfd" localSheetId="2">#REF!</definedName>
    <definedName name="dfd" localSheetId="3">#REF!</definedName>
    <definedName name="dfd">#REF!</definedName>
    <definedName name="DL">[2]Temp!$AF$3:$AK$42</definedName>
    <definedName name="DU">[2]Temp!$AM$3:$AR$42</definedName>
    <definedName name="Edu">OFFSET('[3]Nr Education'!$Z$2,'[3]Nr Education'!$X$1,0,1,8)</definedName>
    <definedName name="Health">OFFSET('[3]Nr Health'!$X$3,'[3]Nr Health'!$V$1,0,1,8)</definedName>
    <definedName name="Health2">OFFSET('[1]Mes Shend'!$X$2,'[1]Mes Shend'!$X$1,0,1,5)</definedName>
    <definedName name="keyflag">[2]Input!$P$1</definedName>
    <definedName name="Lidh">OFFSET([3]Other!$X$2,[3]Other!$V$1,0,1,8)</definedName>
    <definedName name="other2">OFFSET('[1]Other 92'!$V$2,'[1]Other 92'!$X$1,0,1,5)</definedName>
    <definedName name="_xlnm.Print_Area" localSheetId="0">'Kapaku-Cover'!$A$1:$J$42</definedName>
    <definedName name="Prov">OFFSET([3]Admin!$Y$2,[3]Admin!$X$1,0,1,8)</definedName>
    <definedName name="renta05">'[4]ConstantePisani(25)'!$G$50</definedName>
    <definedName name="scrForecast">[2]Forecast!$A$1:$L$65536</definedName>
    <definedName name="scrInput">[2]Input!$A$1:$K$65536</definedName>
    <definedName name="scrOutput">[2]Output!$A$1:$U$40</definedName>
    <definedName name="Shih">OFFSET([5]FromMoF!$A$61,[5]FromMoF!$D$78,1,1,8)</definedName>
    <definedName name="SubPermbledhese" localSheetId="2">#REF!</definedName>
    <definedName name="SubPermbledhese" localSheetId="3">#REF!</definedName>
    <definedName name="SubPermbledhese">#REF!</definedName>
    <definedName name="Taxes_constp_2010" localSheetId="2">#REF!</definedName>
    <definedName name="Taxes_constp_2010" localSheetId="3">#REF!</definedName>
    <definedName name="Taxes_constp_2010">#REF!</definedName>
    <definedName name="x">[2]Temp!$L$4:$L$23</definedName>
    <definedName name="y">[2]Temp!$D$4:$D$23</definedName>
  </definedNames>
  <calcPr calcId="145621"/>
</workbook>
</file>

<file path=xl/calcChain.xml><?xml version="1.0" encoding="utf-8"?>
<calcChain xmlns="http://schemas.openxmlformats.org/spreadsheetml/2006/main">
  <c r="D46" i="33" l="1"/>
  <c r="A35" i="17" l="1"/>
  <c r="A34" i="17"/>
  <c r="B18" i="17"/>
  <c r="AP46" i="33" l="1"/>
  <c r="B8" i="15" l="1"/>
  <c r="B7" i="15"/>
  <c r="AQ46" i="33"/>
  <c r="AN46" i="33"/>
  <c r="AL46" i="33"/>
  <c r="AK46" i="33"/>
  <c r="AJ46" i="33"/>
  <c r="AI46" i="33"/>
  <c r="AH46" i="33"/>
  <c r="AG46" i="33"/>
  <c r="AF46" i="33"/>
  <c r="AE46" i="33"/>
  <c r="AD46" i="33"/>
  <c r="AC46" i="33"/>
  <c r="AB46" i="33"/>
  <c r="AA46" i="33"/>
  <c r="Z46" i="33"/>
  <c r="Y46" i="33"/>
  <c r="X46" i="33"/>
  <c r="W46" i="33"/>
  <c r="V46" i="33"/>
  <c r="U46" i="33"/>
  <c r="T46" i="33"/>
  <c r="S46" i="33"/>
  <c r="R46" i="33"/>
  <c r="Q46" i="33"/>
  <c r="P46" i="33"/>
  <c r="O46" i="33"/>
  <c r="N46" i="33"/>
  <c r="M46" i="33"/>
  <c r="L46" i="33"/>
  <c r="K46" i="33"/>
  <c r="J46" i="33"/>
  <c r="I46" i="33"/>
  <c r="H46" i="33"/>
  <c r="G46" i="33"/>
  <c r="F46" i="33"/>
  <c r="E46" i="33"/>
  <c r="AM45" i="33"/>
  <c r="AO45" i="33" s="1"/>
  <c r="AR45" i="33" s="1"/>
  <c r="AM44" i="33"/>
  <c r="AO44" i="33" s="1"/>
  <c r="AR44" i="33" s="1"/>
  <c r="AM43" i="33"/>
  <c r="AO43" i="33" s="1"/>
  <c r="AR43" i="33" s="1"/>
  <c r="AM42" i="33"/>
  <c r="AO42" i="33" s="1"/>
  <c r="AR42" i="33" s="1"/>
  <c r="AM41" i="33"/>
  <c r="AO41" i="33" s="1"/>
  <c r="AR41" i="33" s="1"/>
  <c r="AM40" i="33"/>
  <c r="AO40" i="33" s="1"/>
  <c r="AR40" i="33" s="1"/>
  <c r="AM39" i="33"/>
  <c r="AO39" i="33" s="1"/>
  <c r="AR39" i="33" s="1"/>
  <c r="AM38" i="33"/>
  <c r="AO38" i="33" s="1"/>
  <c r="AR38" i="33" s="1"/>
  <c r="AM37" i="33"/>
  <c r="AO37" i="33" s="1"/>
  <c r="AR37" i="33" s="1"/>
  <c r="AM36" i="33"/>
  <c r="AO36" i="33" s="1"/>
  <c r="AR36" i="33" s="1"/>
  <c r="AM35" i="33"/>
  <c r="AO35" i="33" s="1"/>
  <c r="AR35" i="33" s="1"/>
  <c r="AM34" i="33"/>
  <c r="AO34" i="33" s="1"/>
  <c r="AR34" i="33" s="1"/>
  <c r="AM33" i="33"/>
  <c r="AO33" i="33" s="1"/>
  <c r="AR33" i="33" s="1"/>
  <c r="AM32" i="33"/>
  <c r="AO32" i="33" s="1"/>
  <c r="AR32" i="33" s="1"/>
  <c r="AM31" i="33"/>
  <c r="AO31" i="33" s="1"/>
  <c r="AR31" i="33" s="1"/>
  <c r="AM30" i="33"/>
  <c r="AO30" i="33" s="1"/>
  <c r="AR30" i="33" s="1"/>
  <c r="AM29" i="33"/>
  <c r="AO29" i="33" s="1"/>
  <c r="AR29" i="33" s="1"/>
  <c r="AM28" i="33"/>
  <c r="AO28" i="33" s="1"/>
  <c r="AR28" i="33" s="1"/>
  <c r="AM27" i="33"/>
  <c r="AO27" i="33" s="1"/>
  <c r="AR27" i="33" s="1"/>
  <c r="AM26" i="33"/>
  <c r="AO26" i="33" s="1"/>
  <c r="AR26" i="33" s="1"/>
  <c r="AM25" i="33"/>
  <c r="AO25" i="33" s="1"/>
  <c r="AR25" i="33" s="1"/>
  <c r="AM24" i="33"/>
  <c r="AO24" i="33" s="1"/>
  <c r="AR24" i="33" s="1"/>
  <c r="AM23" i="33"/>
  <c r="AO23" i="33" s="1"/>
  <c r="AR23" i="33" s="1"/>
  <c r="AM22" i="33"/>
  <c r="AO22" i="33" s="1"/>
  <c r="AR22" i="33" s="1"/>
  <c r="AM21" i="33"/>
  <c r="AO21" i="33" s="1"/>
  <c r="AR21" i="33" s="1"/>
  <c r="AM20" i="33"/>
  <c r="AO20" i="33" s="1"/>
  <c r="AR20" i="33" s="1"/>
  <c r="AM19" i="33"/>
  <c r="AO19" i="33" s="1"/>
  <c r="AR19" i="33" s="1"/>
  <c r="AM18" i="33"/>
  <c r="AO18" i="33" s="1"/>
  <c r="AR18" i="33" s="1"/>
  <c r="AM17" i="33"/>
  <c r="AO17" i="33" s="1"/>
  <c r="AR17" i="33" s="1"/>
  <c r="AM16" i="33"/>
  <c r="AO16" i="33" s="1"/>
  <c r="AR16" i="33" s="1"/>
  <c r="AM15" i="33"/>
  <c r="AO15" i="33" s="1"/>
  <c r="AR15" i="33" s="1"/>
  <c r="AM14" i="33"/>
  <c r="AO14" i="33" s="1"/>
  <c r="AR14" i="33" s="1"/>
  <c r="AM13" i="33"/>
  <c r="AO13" i="33" s="1"/>
  <c r="AR13" i="33" s="1"/>
  <c r="AM12" i="33"/>
  <c r="AO12" i="33" s="1"/>
  <c r="AR12" i="33" s="1"/>
  <c r="AM11" i="33"/>
  <c r="AO11" i="33" s="1"/>
  <c r="A41" i="17"/>
  <c r="AM46" i="33" l="1"/>
  <c r="AO46" i="33"/>
  <c r="AR11" i="33"/>
  <c r="AR46" i="33" s="1"/>
  <c r="A37" i="17" l="1"/>
  <c r="B20" i="17"/>
  <c r="A42" i="17" l="1"/>
  <c r="A38" i="17" l="1"/>
  <c r="C4" i="17" l="1"/>
  <c r="A3" i="15" l="1"/>
  <c r="AD46" i="35" l="1"/>
  <c r="AD47" i="35" l="1"/>
  <c r="AM37" i="35"/>
  <c r="AS16" i="35" l="1"/>
  <c r="AS22" i="35"/>
  <c r="AS23" i="35"/>
  <c r="AS26" i="35"/>
  <c r="AS27" i="35"/>
  <c r="AS28" i="35"/>
  <c r="AS29" i="35"/>
  <c r="AS31" i="35"/>
  <c r="AS34" i="35"/>
  <c r="AS37" i="35"/>
  <c r="AS41" i="35"/>
  <c r="AS42" i="35"/>
  <c r="AP37" i="35"/>
  <c r="AP16" i="35"/>
  <c r="AP22" i="35"/>
  <c r="AP23" i="35"/>
  <c r="AU23" i="35" s="1"/>
  <c r="AP26" i="35"/>
  <c r="AP27" i="35"/>
  <c r="AU27" i="35" s="1"/>
  <c r="AP28" i="35"/>
  <c r="AP29" i="35"/>
  <c r="AU29" i="35" s="1"/>
  <c r="AP31" i="35"/>
  <c r="AU31" i="35" s="1"/>
  <c r="AP34" i="35"/>
  <c r="AU37" i="35" l="1"/>
  <c r="AV37" i="35" s="1"/>
  <c r="AP42" i="35"/>
  <c r="AU42" i="35" s="1"/>
  <c r="AU34" i="35"/>
  <c r="AU16" i="35"/>
  <c r="AP41" i="35"/>
  <c r="AU41" i="35" s="1"/>
  <c r="AU28" i="35"/>
  <c r="AU26" i="35"/>
  <c r="AU22" i="35"/>
  <c r="AP45" i="35"/>
  <c r="AP44" i="35"/>
  <c r="AP38" i="35"/>
  <c r="AP33" i="35" l="1"/>
  <c r="AT46" i="35"/>
  <c r="AS14" i="35"/>
  <c r="AS25" i="35"/>
  <c r="AS40" i="35"/>
  <c r="AP14" i="35"/>
  <c r="AP25" i="35"/>
  <c r="AP43" i="35"/>
  <c r="AS13" i="35"/>
  <c r="AS20" i="35"/>
  <c r="AS30" i="35"/>
  <c r="AS36" i="35"/>
  <c r="AS44" i="35"/>
  <c r="AU44" i="35" s="1"/>
  <c r="AP13" i="35"/>
  <c r="AP30" i="35"/>
  <c r="AO46" i="35"/>
  <c r="AS18" i="35"/>
  <c r="AS32" i="35"/>
  <c r="AP18" i="35"/>
  <c r="AP20" i="35"/>
  <c r="AP32" i="35"/>
  <c r="AP39" i="35"/>
  <c r="AN46" i="35"/>
  <c r="AP11" i="35"/>
  <c r="AS12" i="35"/>
  <c r="AS21" i="35"/>
  <c r="AS39" i="35"/>
  <c r="AS43" i="35"/>
  <c r="AU43" i="35" s="1"/>
  <c r="AP12" i="35"/>
  <c r="AU12" i="35" s="1"/>
  <c r="AP21" i="35"/>
  <c r="AU21" i="35" s="1"/>
  <c r="AP40" i="35"/>
  <c r="AS15" i="35"/>
  <c r="AS24" i="35"/>
  <c r="AS33" i="35"/>
  <c r="AS38" i="35"/>
  <c r="AU38" i="35" s="1"/>
  <c r="AS45" i="35"/>
  <c r="AU45" i="35" s="1"/>
  <c r="AP15" i="35"/>
  <c r="AP36" i="35"/>
  <c r="AR46" i="35"/>
  <c r="AS17" i="35"/>
  <c r="AS19" i="35"/>
  <c r="AS35" i="35"/>
  <c r="AP17" i="35"/>
  <c r="AP19" i="35"/>
  <c r="AP24" i="35"/>
  <c r="AU24" i="35" s="1"/>
  <c r="AP35" i="35"/>
  <c r="AU35" i="35" s="1"/>
  <c r="AU30" i="35" l="1"/>
  <c r="AU36" i="35"/>
  <c r="AU33" i="35"/>
  <c r="AU40" i="35"/>
  <c r="AU18" i="35"/>
  <c r="AU20" i="35"/>
  <c r="AU14" i="35"/>
  <c r="AU17" i="35"/>
  <c r="AU15" i="35"/>
  <c r="AM16" i="35"/>
  <c r="AV16" i="35" s="1"/>
  <c r="AM23" i="35"/>
  <c r="AV23" i="35" s="1"/>
  <c r="AM27" i="35"/>
  <c r="AV27" i="35" s="1"/>
  <c r="AM29" i="35"/>
  <c r="AV29" i="35" s="1"/>
  <c r="AM34" i="35"/>
  <c r="AV34" i="35" s="1"/>
  <c r="AM42" i="35"/>
  <c r="AV42" i="35" s="1"/>
  <c r="AM22" i="35"/>
  <c r="AV22" i="35" s="1"/>
  <c r="AM26" i="35"/>
  <c r="AV26" i="35" s="1"/>
  <c r="AM28" i="35"/>
  <c r="AV28" i="35" s="1"/>
  <c r="AM31" i="35"/>
  <c r="AV31" i="35" s="1"/>
  <c r="AM41" i="35"/>
  <c r="AV41" i="35" s="1"/>
  <c r="AU32" i="35"/>
  <c r="AU19" i="35"/>
  <c r="AQ46" i="35"/>
  <c r="AS11" i="35"/>
  <c r="AS46" i="35" s="1"/>
  <c r="AP46" i="35"/>
  <c r="AU39" i="35"/>
  <c r="AU13" i="35"/>
  <c r="AU25" i="35"/>
  <c r="P46" i="35"/>
  <c r="T46" i="35"/>
  <c r="AA46" i="35"/>
  <c r="AI46" i="35"/>
  <c r="O46" i="35"/>
  <c r="S46" i="35"/>
  <c r="AH46" i="35"/>
  <c r="I46" i="35"/>
  <c r="V46" i="35"/>
  <c r="X46" i="35"/>
  <c r="U46" i="35"/>
  <c r="AU11" i="35" l="1"/>
  <c r="AU46" i="35" s="1"/>
  <c r="AM19" i="35"/>
  <c r="AV19" i="35" s="1"/>
  <c r="AM18" i="35"/>
  <c r="AV18" i="35" s="1"/>
  <c r="AM17" i="35"/>
  <c r="AV17" i="35" s="1"/>
  <c r="AM38" i="35"/>
  <c r="AV38" i="35" s="1"/>
  <c r="AM35" i="35"/>
  <c r="AV35" i="35" s="1"/>
  <c r="AM24" i="35"/>
  <c r="AV24" i="35" s="1"/>
  <c r="AM45" i="35"/>
  <c r="AV45" i="35" s="1"/>
  <c r="AM36" i="35"/>
  <c r="AV36" i="35" s="1"/>
  <c r="AM32" i="35"/>
  <c r="AV32" i="35" s="1"/>
  <c r="AM13" i="35"/>
  <c r="AV13" i="35" s="1"/>
  <c r="U47" i="35"/>
  <c r="AH47" i="35"/>
  <c r="AA47" i="35"/>
  <c r="T47" i="35"/>
  <c r="P47" i="35"/>
  <c r="AM33" i="35"/>
  <c r="AV33" i="35" s="1"/>
  <c r="AM25" i="35"/>
  <c r="AV25" i="35" s="1"/>
  <c r="Q46" i="35"/>
  <c r="M46" i="35"/>
  <c r="K46" i="35"/>
  <c r="AE46" i="35"/>
  <c r="AM30" i="35"/>
  <c r="AV30" i="35" s="1"/>
  <c r="AM44" i="35"/>
  <c r="AV44" i="35" s="1"/>
  <c r="AM43" i="35"/>
  <c r="AV43" i="35" s="1"/>
  <c r="AM21" i="35"/>
  <c r="AV21" i="35" s="1"/>
  <c r="L46" i="35"/>
  <c r="J46" i="35"/>
  <c r="H46" i="35"/>
  <c r="AL46" i="35"/>
  <c r="R46" i="35"/>
  <c r="N46" i="35"/>
  <c r="G46" i="35"/>
  <c r="E46" i="35"/>
  <c r="AM11" i="35"/>
  <c r="D46" i="35"/>
  <c r="X47" i="35"/>
  <c r="V47" i="35"/>
  <c r="I47" i="35"/>
  <c r="S47" i="35"/>
  <c r="O47" i="35"/>
  <c r="AI47" i="35"/>
  <c r="AM40" i="35"/>
  <c r="AV40" i="35" s="1"/>
  <c r="AM14" i="35"/>
  <c r="AV14" i="35" s="1"/>
  <c r="AJ46" i="35"/>
  <c r="AG46" i="35"/>
  <c r="AF46" i="35"/>
  <c r="AB46" i="35"/>
  <c r="Z46" i="35"/>
  <c r="F46" i="35"/>
  <c r="AM15" i="35"/>
  <c r="AV15" i="35" s="1"/>
  <c r="AM20" i="35"/>
  <c r="AV20" i="35" s="1"/>
  <c r="AM39" i="35"/>
  <c r="AV39" i="35" s="1"/>
  <c r="AM12" i="35"/>
  <c r="AV12" i="35" s="1"/>
  <c r="AC46" i="35"/>
  <c r="Y46" i="35"/>
  <c r="W46" i="35"/>
  <c r="AK46" i="35"/>
  <c r="AK47" i="35" l="1"/>
  <c r="Y47" i="35"/>
  <c r="F47" i="35"/>
  <c r="AB47" i="35"/>
  <c r="AG47" i="35"/>
  <c r="D47" i="35"/>
  <c r="G47" i="35"/>
  <c r="R47" i="35"/>
  <c r="H47" i="35"/>
  <c r="L47" i="35"/>
  <c r="K47" i="35"/>
  <c r="Q47" i="35"/>
  <c r="W47" i="35"/>
  <c r="AC47" i="35"/>
  <c r="Z47" i="35"/>
  <c r="AF47" i="35"/>
  <c r="AJ47" i="35"/>
  <c r="E47" i="35"/>
  <c r="N47" i="35"/>
  <c r="AL47" i="35"/>
  <c r="J47" i="35"/>
  <c r="AE47" i="35"/>
  <c r="M47" i="35"/>
  <c r="AM46" i="35"/>
  <c r="AV11" i="35"/>
  <c r="AV46" i="35" s="1"/>
  <c r="AM47" i="35" l="1"/>
</calcChain>
</file>

<file path=xl/sharedStrings.xml><?xml version="1.0" encoding="utf-8"?>
<sst xmlns="http://schemas.openxmlformats.org/spreadsheetml/2006/main" count="616" uniqueCount="284">
  <si>
    <t>Ndërtimi</t>
  </si>
  <si>
    <t>Construction</t>
  </si>
  <si>
    <t>Total</t>
  </si>
  <si>
    <t>Industria nxjerrëse</t>
  </si>
  <si>
    <t>Prodhimi i produkteve ushqimore, pijeve dhe duhanit</t>
  </si>
  <si>
    <t>Prodhimi i tekstileve, veshjeve; industria e lëkurës dhe këpucëve</t>
  </si>
  <si>
    <t>Prodhimi i produkteve prej druri, letre dhe të shtypshkrimit</t>
  </si>
  <si>
    <t>Përpunimi i koksit dhe produkteve të naftës së rafinuar</t>
  </si>
  <si>
    <t>Industria kimike dhe e produkteve farmaceutike</t>
  </si>
  <si>
    <t>Prodhimi i produkteve prej kauçuku, plastike dhe produkte të tjera minerale</t>
  </si>
  <si>
    <t>Prodhimi i produkteve metalike dhe me bazë metalike përveç makinerive</t>
  </si>
  <si>
    <t>Të tjera industri prodhuese, riparime dhe instalime të makinerive dhe pajisjeve</t>
  </si>
  <si>
    <t>Energjia elektrike, furnizimi me gaz, avull dhe ajër të kondicionuar</t>
  </si>
  <si>
    <t>Prodhimi dhe furnizimi me ujë</t>
  </si>
  <si>
    <t>Kanalizime dhe menaxhimi e trajtimi i mbetjeve</t>
  </si>
  <si>
    <t>Tregtia me shumicë dhe pakicë dhe riparimi i automjeteve dhe motorçikletave</t>
  </si>
  <si>
    <t>Tregtia me shumicë, përveç automjeteve dhe motorçikletave</t>
  </si>
  <si>
    <t>Tregtia me pakicë, përveç tregtisë së automjeteve dhe motorçikletave</t>
  </si>
  <si>
    <t>Transporti tokësor dhe me tubacione</t>
  </si>
  <si>
    <t>Transporti ujor, ajror dhe magazinimi</t>
  </si>
  <si>
    <t>Akomodimi dhe shërbimi ushqimor</t>
  </si>
  <si>
    <t>Aktivitete të publikimit, audiovizuale dhe transmetimit</t>
  </si>
  <si>
    <t>Telekomunikimi</t>
  </si>
  <si>
    <t>IT dhe të tjera shërbime informacioni</t>
  </si>
  <si>
    <t>Aktivitete financiare dhe të siguracionit</t>
  </si>
  <si>
    <t>Aktivitete të Real estate (Dhënies-Marrjes me qera)</t>
  </si>
  <si>
    <t>Aktivitete ligjore dhe kontabiliteti, drejtimi, arkitekture dhe inxhinierie</t>
  </si>
  <si>
    <t>Aktivitete administrative dhe shërbime mbështetëse</t>
  </si>
  <si>
    <t>Administrata publike dhe mbrojtja, sigurimi i detyruar social</t>
  </si>
  <si>
    <t>Arsimi</t>
  </si>
  <si>
    <t>Shëndetësia dhe aktivitete të punës sociale</t>
  </si>
  <si>
    <t>Arte,argëtim dhe çlodhje</t>
  </si>
  <si>
    <t>Aktivitete të tjera shërbimi dhe aktivitete të familjeve</t>
  </si>
  <si>
    <t>Agriculture, forestry and fishing</t>
  </si>
  <si>
    <t>Mining and quarrying</t>
  </si>
  <si>
    <t>Manufacture of food products, beverages and tobacco products</t>
  </si>
  <si>
    <t>Manufacture of textiles, wearing apparel and leather products</t>
  </si>
  <si>
    <t>Manufacture of wood and paper products, and printing</t>
  </si>
  <si>
    <t>Manufacture of coke and refined petroleum products</t>
  </si>
  <si>
    <t>Manufacture of chemical and pharmaceutical products</t>
  </si>
  <si>
    <t>Manufacture of rubber and plastic products and other non-metallic mineral products</t>
  </si>
  <si>
    <t>Manufacture of basic metals and fabricated metal products, except machinery and equipment</t>
  </si>
  <si>
    <t>Manufacture of furniture; other manufacturing; repair and installation of machinery and equipment</t>
  </si>
  <si>
    <t>Electricity, gas, steam and air-conditioning supply</t>
  </si>
  <si>
    <t>Water supply</t>
  </si>
  <si>
    <t>Sewerage, waste management and remediation activities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</si>
  <si>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</si>
  <si>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</si>
  <si>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</si>
  <si>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</si>
  <si>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and air transport; warehousing</t>
  </si>
  <si>
    <t>Postal and courier activities</t>
  </si>
  <si>
    <t>Accommodation and food service activities</t>
  </si>
  <si>
    <t>Publishing, audiovisual and broadcasting activities</t>
  </si>
  <si>
    <t>Telecommunications</t>
  </si>
  <si>
    <t>Computer programming, consultancy and related activities; information service activities</t>
  </si>
  <si>
    <t>Financial and insurance activities</t>
  </si>
  <si>
    <t>Real estate activities</t>
  </si>
  <si>
    <t>Legal and accounting activities; management consultancy activities; architectural and engineering activities</t>
  </si>
  <si>
    <t>Scientific research and development; other 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</si>
  <si>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</si>
  <si>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</si>
  <si>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</si>
  <si>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activities</t>
  </si>
  <si>
    <t>Arts, entertainment and recreation</t>
  </si>
  <si>
    <t>Other services and activities of households</t>
  </si>
  <si>
    <t xml:space="preserve"> </t>
  </si>
  <si>
    <t>94-98</t>
  </si>
  <si>
    <t>Përshkrimi</t>
  </si>
  <si>
    <t>Bujqësia, pyjet dhe peshkimi</t>
  </si>
  <si>
    <t>Aktivitete të postës dhe sherbimeve korier</t>
  </si>
  <si>
    <t>Importet (CIF)</t>
  </si>
  <si>
    <t>Marzhi i tregtisë dhe transportit</t>
  </si>
  <si>
    <t>Taksat minus subvencione mbi produktet</t>
  </si>
  <si>
    <t>NVE</t>
  </si>
  <si>
    <t>A01-03</t>
  </si>
  <si>
    <t>B</t>
  </si>
  <si>
    <t>C10-C12</t>
  </si>
  <si>
    <t>C13-C15</t>
  </si>
  <si>
    <t>C16-C18</t>
  </si>
  <si>
    <t>C19</t>
  </si>
  <si>
    <t>C20-C21</t>
  </si>
  <si>
    <t>C22-C23</t>
  </si>
  <si>
    <t>C24-C25</t>
  </si>
  <si>
    <t>C31-C33</t>
  </si>
  <si>
    <t>D35</t>
  </si>
  <si>
    <t>E36</t>
  </si>
  <si>
    <t>E37-E39</t>
  </si>
  <si>
    <t>F</t>
  </si>
  <si>
    <t>G45</t>
  </si>
  <si>
    <t>G46</t>
  </si>
  <si>
    <t>G47</t>
  </si>
  <si>
    <t>H49</t>
  </si>
  <si>
    <t>H50-H52</t>
  </si>
  <si>
    <t>H53</t>
  </si>
  <si>
    <t>I</t>
  </si>
  <si>
    <t>J58-J60</t>
  </si>
  <si>
    <t>J61</t>
  </si>
  <si>
    <t>J62_J63</t>
  </si>
  <si>
    <t>K64-K66</t>
  </si>
  <si>
    <t>L68</t>
  </si>
  <si>
    <t>M69-M71</t>
  </si>
  <si>
    <t>M72-M75</t>
  </si>
  <si>
    <t>N77-N82</t>
  </si>
  <si>
    <t>O84</t>
  </si>
  <si>
    <t>P85</t>
  </si>
  <si>
    <t>Q86-Q88</t>
  </si>
  <si>
    <t>R90-R93</t>
  </si>
  <si>
    <t>P7</t>
  </si>
  <si>
    <t>SUPBP</t>
  </si>
  <si>
    <t>P118</t>
  </si>
  <si>
    <t>D21_M_D31</t>
  </si>
  <si>
    <t>SUPPP</t>
  </si>
  <si>
    <t>Description</t>
  </si>
  <si>
    <t>Total supply at basic prices</t>
  </si>
  <si>
    <t>Trade and transport margins</t>
  </si>
  <si>
    <t>Taxes less subsidies on products</t>
  </si>
  <si>
    <t>Total supply at purchasers' prices</t>
  </si>
  <si>
    <t>NACE</t>
  </si>
  <si>
    <t>TOTAL</t>
  </si>
  <si>
    <t>CPA_A01-03</t>
  </si>
  <si>
    <t>Products of agriculture, forestry and fishing</t>
  </si>
  <si>
    <t>Produkte bujqësore, pyjore dhe të peshkimit</t>
  </si>
  <si>
    <t>CPA_B</t>
  </si>
  <si>
    <t>Produkte të industrisë nxjerrëse</t>
  </si>
  <si>
    <t>CPA_C10-C12</t>
  </si>
  <si>
    <t>Food products, beverages and tobacco products</t>
  </si>
  <si>
    <t>Produkte ushqimore, pije dhe produkte duhani</t>
  </si>
  <si>
    <t>CPA_C13-C15</t>
  </si>
  <si>
    <t>Textiles, wearing apparel and leather products</t>
  </si>
  <si>
    <t>Tekstile, veshje dhe produkte prej lëkure</t>
  </si>
  <si>
    <t>CPA_C16-C18</t>
  </si>
  <si>
    <t>Wood and of products of wood and cork, paper products and printing and recording services</t>
  </si>
  <si>
    <t>Produkte prej druri dhe letre dhe shërbime printimi</t>
  </si>
  <si>
    <t>CPA_C19</t>
  </si>
  <si>
    <t>Coke and refined petroleum products</t>
  </si>
  <si>
    <t>Produkte koksi dhe të rafinimit të naftës</t>
  </si>
  <si>
    <t>CPA_C20-C21</t>
  </si>
  <si>
    <t>Chemical products and basic pharmaceutical products and pharmaceutical preparations</t>
  </si>
  <si>
    <t>Produkte kimike, produkte farmaceutike dhe preparate farmaceutike</t>
  </si>
  <si>
    <t>CPA_C22-C23</t>
  </si>
  <si>
    <t>Plastics products and other non-metallic mineral products</t>
  </si>
  <si>
    <t>Produkte prej gome dhe plastike, dhe produkte  të tjera minerale jo metalike</t>
  </si>
  <si>
    <t>CPA_C24-C25</t>
  </si>
  <si>
    <t>Basic metals and fabricated metal products, except machinery and equipment</t>
  </si>
  <si>
    <t>Produkte me bazë metalike, përveç makinerive dhe pajisjeve</t>
  </si>
  <si>
    <t>CPA_C31-C33</t>
  </si>
  <si>
    <t>Furniture, other manufactured goods and repair and installation services</t>
  </si>
  <si>
    <t>Mobilie, produkte  të tjera, shërbime riparimi dhe instalimi i makinerive dhe pajisjeve</t>
  </si>
  <si>
    <t>CPA_D35</t>
  </si>
  <si>
    <t>Electricity, gas, steam and air-conditioning</t>
  </si>
  <si>
    <t>Energjia elektrike, gazi, avulli dhe ajri i kondicionuar</t>
  </si>
  <si>
    <t>CPA_E36</t>
  </si>
  <si>
    <t>Natural water; water treatment and supply services</t>
  </si>
  <si>
    <t>Shërbime të prodhimit dhe furnizimit me ujë</t>
  </si>
  <si>
    <t>CPA_E37-E39</t>
  </si>
  <si>
    <t xml:space="preserve">Sewerage; waste collection, treatment and disposal activities; materials recovery; remediation activities and other waste management services </t>
  </si>
  <si>
    <t>Shërbime të kanalizimeve, trajtimit dhe menaxhimit te mbetjeve</t>
  </si>
  <si>
    <t>CPA_F</t>
  </si>
  <si>
    <t>Constructions and construction works</t>
  </si>
  <si>
    <t>Shërbime të ndërtimit dhe punëve në ndërtim</t>
  </si>
  <si>
    <t>CPA_G45</t>
  </si>
  <si>
    <t>Wholesale and retail trade and repair services of motor vehicles and motorcycles</t>
  </si>
  <si>
    <t>Shërbime të tregtisë me shumicë dhe me pakicë, riparimi i automjeteve  dhe motoçikletave</t>
  </si>
  <si>
    <t>CPA_G46</t>
  </si>
  <si>
    <t>Wholesale trade services, except of motor vehicles and motorcycles</t>
  </si>
  <si>
    <t>Shërbime të tregëtisë me shumicë, përveç shërbimeve të tregëtisë të automjeteve dhe motorçikletave</t>
  </si>
  <si>
    <t>CPA_G47</t>
  </si>
  <si>
    <t>Retail trade services, except of motor vehicles and motorcycles</t>
  </si>
  <si>
    <t>Shërbime të tregtisë me pakicë, përveç shërbimeve të  tregtisë së automjeteve dhe motorçikletave</t>
  </si>
  <si>
    <t>CPA_H49</t>
  </si>
  <si>
    <t>Land transport services and transport services via pipelines</t>
  </si>
  <si>
    <t>Shërbime të transportit tokësor dhe me tubacione</t>
  </si>
  <si>
    <t>CPA_H50-H52</t>
  </si>
  <si>
    <t>Water, air transport, warehousing services</t>
  </si>
  <si>
    <t>Shërbime të transportit ujor, ajror dhe magazinimit</t>
  </si>
  <si>
    <t>CPA_H53</t>
  </si>
  <si>
    <t>Postal and courier services</t>
  </si>
  <si>
    <t>Shërbime postare</t>
  </si>
  <si>
    <t>CPA_I</t>
  </si>
  <si>
    <t>Accommodation and food services</t>
  </si>
  <si>
    <t>Shërbime të akomodimit dhe  ushqimit</t>
  </si>
  <si>
    <t>CPA_J58-J60</t>
  </si>
  <si>
    <t>Publishing , audiovisual and broadcasting services</t>
  </si>
  <si>
    <t>Shërbime publikimi, audovizive dhe transmetimi</t>
  </si>
  <si>
    <t>CPA_J61</t>
  </si>
  <si>
    <t>Telecommunications services</t>
  </si>
  <si>
    <t>Shërbime telekomunikacioni</t>
  </si>
  <si>
    <t>CPA_J62_J63</t>
  </si>
  <si>
    <t>Computer programming, consultancy and related services; information services</t>
  </si>
  <si>
    <t>Shërbime të teknologjisë së informacionit , konsulencë informatike dhe  shërbime informacioni</t>
  </si>
  <si>
    <t>CPA_K64-K66</t>
  </si>
  <si>
    <t>Financial and insurance services</t>
  </si>
  <si>
    <t>Shërbime financiare dhe të sigurimit</t>
  </si>
  <si>
    <t>CPA_L68</t>
  </si>
  <si>
    <t>Real estate services</t>
  </si>
  <si>
    <t>Shërbime të pasurive të paluajtshme</t>
  </si>
  <si>
    <t>CPA_M69_M71</t>
  </si>
  <si>
    <t>Legal, accounting, management consultancy and architectural and engineering services</t>
  </si>
  <si>
    <t>Shërbime ligjore dhe kontabiliteti, shërbime konsulence në fushën e menaxhimit; shërbime në fushën e arkitekturës dhe inxhinierisë</t>
  </si>
  <si>
    <t>CPA_M72-M75</t>
  </si>
  <si>
    <t>Scientific research and development; other professional, scientific and technical services</t>
  </si>
  <si>
    <t>Shërbime kërkim-zhvillimi shkencor dhe shërbime të tjera profesionale dhe teknike</t>
  </si>
  <si>
    <t>CPA_N77-N82</t>
  </si>
  <si>
    <t>Administrative and support service</t>
  </si>
  <si>
    <t>Shërbime administrative dhe mbështetëse</t>
  </si>
  <si>
    <t>CPA_O84</t>
  </si>
  <si>
    <t>Public administration and defence services; compulsory social security services</t>
  </si>
  <si>
    <t>Shërbime të administrimit publik dhe mbrojtja, shërbime të sigurimit shoqëror të detyrueshëm</t>
  </si>
  <si>
    <t>CPA_P85</t>
  </si>
  <si>
    <t>Education services</t>
  </si>
  <si>
    <t>Shërbime arsimi</t>
  </si>
  <si>
    <t>CPA_Q86-Q88</t>
  </si>
  <si>
    <t>Human health services</t>
  </si>
  <si>
    <t>Shërbime shëndetësore</t>
  </si>
  <si>
    <t>CPA_R90-R93</t>
  </si>
  <si>
    <t>Shërbime artistike, argëtuese dhe çlodhëse</t>
  </si>
  <si>
    <t>CPA_94-98</t>
  </si>
  <si>
    <t xml:space="preserve">Shërbime të tjera kolektive, sociale dhe personale             </t>
  </si>
  <si>
    <t>CPA_TOTAL</t>
  </si>
  <si>
    <t>Total output by activity</t>
  </si>
  <si>
    <t>Konsumi final i familjeve</t>
  </si>
  <si>
    <t>Konsumi final i qeverisë dhe OJF-ve</t>
  </si>
  <si>
    <t>Ndryshim gjendje</t>
  </si>
  <si>
    <t>Përdorimet finale me çmime tregu</t>
  </si>
  <si>
    <t>P3_S14</t>
  </si>
  <si>
    <t>P3_S13</t>
  </si>
  <si>
    <t>P3</t>
  </si>
  <si>
    <t>P51</t>
  </si>
  <si>
    <t>P52</t>
  </si>
  <si>
    <t>P5</t>
  </si>
  <si>
    <t>P6</t>
  </si>
  <si>
    <t>TFINU</t>
  </si>
  <si>
    <t>TU</t>
  </si>
  <si>
    <t>Final consumption expenditure by households</t>
  </si>
  <si>
    <t>Final consumption expenditure by government</t>
  </si>
  <si>
    <t>Final consumption expenditure</t>
  </si>
  <si>
    <t>Gross fixed capital formation</t>
  </si>
  <si>
    <t>Changes in inventories</t>
  </si>
  <si>
    <t>Gross capital formation</t>
  </si>
  <si>
    <t>Final uses at purchasers' prices</t>
  </si>
  <si>
    <t>Total use at purchasers' prices</t>
  </si>
  <si>
    <t>Total intermediate consumption of industries</t>
  </si>
  <si>
    <t>B1G</t>
  </si>
  <si>
    <t>Value added of industries</t>
  </si>
  <si>
    <t>Vlera e Shtuar sipas aktiviteteve</t>
  </si>
  <si>
    <t>Tab 1</t>
  </si>
  <si>
    <t>Tab 2</t>
  </si>
  <si>
    <t>KODI</t>
  </si>
  <si>
    <t>Kërkim- zhvillim shkencor dhe aktivitete të tjera profesionale, shkencore e teknike</t>
  </si>
  <si>
    <t>Imports (CIF)</t>
  </si>
  <si>
    <t>Eksportet (FOB)</t>
  </si>
  <si>
    <t>Exports (FOB)</t>
  </si>
  <si>
    <t>Supply Table at basic prices, including a transformation into purchasers' prices</t>
  </si>
  <si>
    <t>PRODHIMI SIPAS AKTIVITETEVE (NVE) - OUTPUT OF INDUSTRIES (NACE)</t>
  </si>
  <si>
    <t xml:space="preserve">                                                        PRODHIMI SIPAS AKTIVITETEVE (NVE) - OUTPUT OF INDUSTRIES (NACE)</t>
  </si>
  <si>
    <t xml:space="preserve">                                                                   PRODHIMI SIPAS AKTIVITETEVE (NVE) - OUTPUT OF INDUSTRIES (NACE)</t>
  </si>
  <si>
    <t>Tabela e Burimeve me çmime bazë dhe transformimi me çmime tregu</t>
  </si>
  <si>
    <t>KONSUMI NDERMJETES I INDUSTRIVE(NVE) - INPUT OF INDUSTRIES (NACE)</t>
  </si>
  <si>
    <t>VALUIMI-VALUATION</t>
  </si>
  <si>
    <t>në milion Lekë/ in million ALL</t>
  </si>
  <si>
    <t xml:space="preserve">                    në milion Lekë/ in million ALL</t>
  </si>
  <si>
    <t>PERDORIMET FINALE-FINAL USES</t>
  </si>
  <si>
    <t>Shpenzimet e konsumit final</t>
  </si>
  <si>
    <t xml:space="preserve">Formimi bruto i kapitalit </t>
  </si>
  <si>
    <t>Formimi i  bruto i kapitalit fiks</t>
  </si>
  <si>
    <t xml:space="preserve">              35x35</t>
  </si>
  <si>
    <t xml:space="preserve">           35x35</t>
  </si>
  <si>
    <t>CPA_C26-C30</t>
  </si>
  <si>
    <t>Produkte elektronike dhe optike, pajisje elektrike dhe makineri dhe pajisje të paklasifikuara diku tjetër dhe mjete transporti</t>
  </si>
  <si>
    <t>Computer, electronic, optical products, electrical equipment and machinery and equipment n.e.c (including transport equipment).</t>
  </si>
  <si>
    <t>Prodhimi i makinerive dhe pajisjeve dhe mjeteve te transportit</t>
  </si>
  <si>
    <t>C26-C30</t>
  </si>
  <si>
    <t>Manufacture of machinery and equipment and transport equipment</t>
  </si>
  <si>
    <t>Use Table at purchasers' prices</t>
  </si>
  <si>
    <t>Tabela e Përdorimeve me çmime tregu</t>
  </si>
  <si>
    <t>Gjithsej</t>
  </si>
  <si>
    <t>Prodhimi gjithsej sipas aktiviteteve</t>
  </si>
  <si>
    <t>Burimet gjithsej me çmime bazë</t>
  </si>
  <si>
    <t>Burimet gjithsej me çmime tregu</t>
  </si>
  <si>
    <t>Konsumi Ndërmjetës gjithsej sipas aktiviteteve</t>
  </si>
  <si>
    <t>Përdorimet gjithsej me çmime tregu</t>
  </si>
  <si>
    <t>Viti 2016 (me çmime korrente)</t>
  </si>
  <si>
    <t>Year 2016 (at current prices)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</si>
</sst>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&quot;IR£&quot;#,##0;\-&quot;IR£&quot;#,##0"/>
    <numFmt numFmtId="166" formatCode="mmmm\ d\,\ yyyy"/>
    <numFmt numFmtId="167" formatCode="_-* #,##0_?_._-;\-* #,##0_?_._-;_-* &quot;-&quot;_?_._-;_-@_-"/>
    <numFmt numFmtId="168" formatCode="_-* #,##0.00_?_._-;\-* #,##0.00_?_._-;_-* &quot;-&quot;??_?_._-;_-@_-"/>
    <numFmt numFmtId="169" formatCode="@\ *."/>
    <numFmt numFmtId="170" formatCode="\ \ \ \ \ \ \ \ \ \ @\ *."/>
    <numFmt numFmtId="171" formatCode="\ \ \ \ \ \ \ \ \ \ \ \ @\ *."/>
    <numFmt numFmtId="172" formatCode="\ \ \ \ \ \ \ \ \ \ \ \ @"/>
    <numFmt numFmtId="173" formatCode="\ \ \ \ \ \ \ \ \ \ \ \ \ @\ *."/>
    <numFmt numFmtId="174" formatCode="\ @\ *."/>
    <numFmt numFmtId="175" formatCode="\ @"/>
    <numFmt numFmtId="176" formatCode="\ \ @\ *."/>
    <numFmt numFmtId="177" formatCode="\ \ @"/>
    <numFmt numFmtId="178" formatCode="\ \ \ @\ *."/>
    <numFmt numFmtId="179" formatCode="\ \ \ @"/>
    <numFmt numFmtId="180" formatCode="\ \ \ \ @\ *."/>
    <numFmt numFmtId="181" formatCode="\ \ \ \ @"/>
    <numFmt numFmtId="182" formatCode="\ \ \ \ \ \ @\ *."/>
    <numFmt numFmtId="183" formatCode="\ \ \ \ \ \ @"/>
    <numFmt numFmtId="184" formatCode="\ \ \ \ \ \ \ @\ *."/>
    <numFmt numFmtId="185" formatCode="\ \ \ \ \ \ \ \ \ @\ *."/>
    <numFmt numFmtId="186" formatCode="\ \ \ \ \ \ \ \ \ @"/>
    <numFmt numFmtId="187" formatCode="###\ ###\ ###\ "/>
    <numFmt numFmtId="188" formatCode="###\ ###\ ###\ ###"/>
    <numFmt numFmtId="189" formatCode="_(* #,##0_);_(* \(#,##0\);_(* &quot;-&quot;??_);_(@_)"/>
    <numFmt numFmtId="190" formatCode="_(* #,##0.000_);_(* \(#,##0.000\);_(* &quot;-&quot;??_);_(@_)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Helv"/>
      <charset val="204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sz val="12"/>
      <name val="Academy"/>
    </font>
    <font>
      <sz val="8"/>
      <name val="Academy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6.15"/>
      <name val="Arial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NTHarmonica"/>
      <charset val="204"/>
    </font>
    <font>
      <b/>
      <sz val="11"/>
      <color indexed="63"/>
      <name val="Calibri"/>
      <family val="2"/>
    </font>
    <font>
      <b/>
      <sz val="6.15"/>
      <name val="Arial"/>
      <family val="2"/>
    </font>
    <font>
      <b/>
      <sz val="4.5"/>
      <name val="Arial"/>
      <family val="2"/>
    </font>
    <font>
      <b/>
      <sz val="12"/>
      <name val="MS Sans Serif"/>
      <family val="2"/>
    </font>
    <font>
      <sz val="4.5"/>
      <name val="Arial"/>
      <family val="2"/>
    </font>
    <font>
      <sz val="6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0"/>
      <name val="MetaNormalLF-Roman"/>
      <family val="2"/>
    </font>
    <font>
      <sz val="10"/>
      <name val="MetaNormalLF-Roman"/>
    </font>
    <font>
      <b/>
      <sz val="14"/>
      <name val="MetaNormalLF-Roman"/>
      <family val="2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11"/>
      <name val="MetaNormalLF-Roman"/>
      <family val="2"/>
    </font>
    <font>
      <sz val="24"/>
      <name val="MetaNormalLF-Roman"/>
      <family val="2"/>
    </font>
    <font>
      <sz val="24"/>
      <name val="Arial"/>
      <family val="2"/>
    </font>
    <font>
      <b/>
      <sz val="20"/>
      <name val="Arial"/>
      <family val="2"/>
    </font>
    <font>
      <b/>
      <i/>
      <sz val="14"/>
      <name val="Arial"/>
      <family val="2"/>
    </font>
    <font>
      <b/>
      <i/>
      <sz val="11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 CE"/>
    </font>
    <font>
      <sz val="10"/>
      <name val="Arial CE"/>
      <family val="2"/>
      <charset val="238"/>
    </font>
    <font>
      <sz val="9"/>
      <name val="Arial"/>
      <family val="2"/>
    </font>
    <font>
      <sz val="8"/>
      <color indexed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i/>
      <sz val="9"/>
      <name val="Arial"/>
      <family val="2"/>
    </font>
    <font>
      <b/>
      <sz val="11"/>
      <color indexed="8"/>
      <name val="Arial"/>
      <family val="2"/>
    </font>
    <font>
      <sz val="8"/>
      <name val="Helv"/>
      <charset val="204"/>
    </font>
    <font>
      <sz val="8"/>
      <name val="Arial"/>
      <family val="2"/>
      <charset val="162"/>
    </font>
    <font>
      <sz val="10"/>
      <color indexed="8"/>
      <name val="Arial"/>
      <family val="2"/>
      <charset val="238"/>
    </font>
    <font>
      <sz val="10"/>
      <name val="Arial"/>
      <family val="2"/>
      <charset val="162"/>
    </font>
    <font>
      <b/>
      <sz val="10"/>
      <color theme="1"/>
      <name val="Arial"/>
      <family val="2"/>
    </font>
    <font>
      <sz val="8"/>
      <color rgb="FF000000"/>
      <name val="Tahoma"/>
      <family val="2"/>
    </font>
    <font>
      <sz val="8"/>
      <color indexed="8"/>
      <name val="Arial"/>
      <family val="2"/>
      <charset val="238"/>
    </font>
    <font>
      <u/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08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5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5" applyNumberFormat="0" applyAlignment="0" applyProtection="0"/>
    <xf numFmtId="0" fontId="11" fillId="21" borderId="6" applyNumberFormat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3" fillId="0" borderId="0" applyFill="0" applyBorder="0" applyAlignment="0" applyProtection="0"/>
    <xf numFmtId="165" fontId="3" fillId="0" borderId="0" applyFill="0" applyBorder="0" applyAlignment="0" applyProtection="0"/>
    <xf numFmtId="166" fontId="3" fillId="0" borderId="0" applyFill="0" applyBorder="0" applyAlignment="0" applyProtection="0"/>
    <xf numFmtId="0" fontId="14" fillId="0" borderId="0" applyNumberFormat="0" applyFill="0" applyBorder="0" applyAlignment="0" applyProtection="0"/>
    <xf numFmtId="2" fontId="3" fillId="0" borderId="0" applyFill="0" applyBorder="0" applyAlignment="0" applyProtection="0"/>
    <xf numFmtId="0" fontId="15" fillId="4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>
      <alignment wrapText="1"/>
    </xf>
    <xf numFmtId="0" fontId="21" fillId="0" borderId="0"/>
    <xf numFmtId="0" fontId="22" fillId="7" borderId="5" applyNumberFormat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Protection="0">
      <alignment horizontal="left" vertical="top" wrapText="1"/>
    </xf>
    <xf numFmtId="0" fontId="25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13" fillId="0" borderId="0"/>
    <xf numFmtId="0" fontId="1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3" fillId="0" borderId="0"/>
    <xf numFmtId="0" fontId="3" fillId="23" borderId="12" applyNumberFormat="0" applyFont="0" applyAlignment="0" applyProtection="0"/>
    <xf numFmtId="167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" fillId="0" borderId="0" applyFont="0" applyFill="0" applyBorder="0" applyProtection="0"/>
    <xf numFmtId="0" fontId="28" fillId="20" borderId="13" applyNumberFormat="0" applyAlignment="0" applyProtection="0"/>
    <xf numFmtId="9" fontId="3" fillId="0" borderId="0" applyFont="0" applyFill="0" applyBorder="0" applyAlignment="0" applyProtection="0"/>
    <xf numFmtId="3" fontId="24" fillId="0" borderId="0" applyFill="0" applyBorder="0" applyProtection="0">
      <alignment horizontal="right"/>
    </xf>
    <xf numFmtId="49" fontId="24" fillId="0" borderId="0" applyFill="0" applyBorder="0" applyProtection="0">
      <alignment horizontal="right"/>
    </xf>
    <xf numFmtId="49" fontId="24" fillId="0" borderId="0" applyFill="0" applyBorder="0" applyProtection="0">
      <alignment horizontal="left" vertical="top"/>
    </xf>
    <xf numFmtId="49" fontId="29" fillId="0" borderId="0" applyFill="0" applyBorder="0" applyProtection="0">
      <alignment horizontal="right"/>
    </xf>
    <xf numFmtId="49" fontId="4" fillId="0" borderId="0" applyFill="0" applyBorder="0" applyProtection="0">
      <alignment horizontal="left"/>
    </xf>
    <xf numFmtId="0" fontId="29" fillId="0" borderId="0" applyNumberFormat="0" applyFill="0" applyBorder="0" applyProtection="0"/>
    <xf numFmtId="49" fontId="29" fillId="0" borderId="11" applyFill="0" applyProtection="0">
      <alignment horizontal="center"/>
    </xf>
    <xf numFmtId="49" fontId="29" fillId="0" borderId="11" applyFill="0" applyProtection="0">
      <alignment horizontal="center" vertical="justify" wrapText="1"/>
    </xf>
    <xf numFmtId="49" fontId="30" fillId="0" borderId="11" applyFill="0" applyProtection="0">
      <alignment horizontal="center" vertical="top" wrapText="1"/>
    </xf>
    <xf numFmtId="49" fontId="29" fillId="0" borderId="0" applyFill="0" applyBorder="0" applyProtection="0">
      <alignment horizontal="right" vertical="top"/>
    </xf>
    <xf numFmtId="49" fontId="24" fillId="0" borderId="0" applyFill="0" applyBorder="0" applyProtection="0">
      <alignment horizontal="right" vertical="top" wrapText="1"/>
    </xf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49" fontId="29" fillId="0" borderId="14" applyFill="0" applyProtection="0">
      <alignment horizontal="center"/>
    </xf>
    <xf numFmtId="49" fontId="29" fillId="0" borderId="14" applyFill="0" applyProtection="0">
      <alignment horizontal="center" wrapText="1"/>
    </xf>
    <xf numFmtId="0" fontId="29" fillId="0" borderId="14" applyFill="0" applyProtection="0">
      <alignment horizontal="center"/>
    </xf>
    <xf numFmtId="0" fontId="30" fillId="0" borderId="14" applyFill="0" applyProtection="0">
      <alignment horizontal="center" vertical="top"/>
    </xf>
    <xf numFmtId="0" fontId="24" fillId="0" borderId="15" applyNumberFormat="0" applyFill="0" applyProtection="0">
      <alignment vertical="top"/>
    </xf>
    <xf numFmtId="49" fontId="29" fillId="0" borderId="15" applyFill="0" applyProtection="0">
      <alignment horizontal="center" vertical="justify" wrapText="1"/>
    </xf>
    <xf numFmtId="49" fontId="29" fillId="0" borderId="15" applyFill="0" applyProtection="0">
      <alignment horizontal="center"/>
    </xf>
    <xf numFmtId="0" fontId="29" fillId="0" borderId="15" applyFill="0" applyProtection="0">
      <alignment horizontal="center"/>
    </xf>
    <xf numFmtId="0" fontId="30" fillId="0" borderId="15" applyFill="0" applyProtection="0">
      <alignment horizontal="center" vertical="top"/>
    </xf>
    <xf numFmtId="0" fontId="29" fillId="0" borderId="0" applyNumberFormat="0" applyFill="0" applyBorder="0" applyProtection="0">
      <alignment horizontal="left"/>
    </xf>
    <xf numFmtId="0" fontId="24" fillId="24" borderId="11" applyNumberFormat="0" applyAlignment="0" applyProtection="0"/>
    <xf numFmtId="3" fontId="24" fillId="24" borderId="11">
      <alignment horizontal="right"/>
      <protection locked="0"/>
    </xf>
    <xf numFmtId="49" fontId="24" fillId="25" borderId="0" applyBorder="0">
      <alignment horizontal="right"/>
      <protection locked="0"/>
    </xf>
    <xf numFmtId="0" fontId="32" fillId="24" borderId="11" applyNumberFormat="0">
      <alignment horizontal="left" vertical="top" wrapText="1"/>
      <protection locked="0"/>
    </xf>
    <xf numFmtId="0" fontId="24" fillId="0" borderId="11" applyNumberFormat="0" applyFill="0" applyAlignment="0" applyProtection="0"/>
    <xf numFmtId="3" fontId="24" fillId="0" borderId="11" applyFill="0" applyProtection="0">
      <alignment horizontal="right"/>
    </xf>
    <xf numFmtId="0" fontId="32" fillId="0" borderId="11" applyNumberFormat="0" applyFill="0" applyProtection="0">
      <alignment horizontal="left" vertical="top" wrapText="1"/>
    </xf>
    <xf numFmtId="0" fontId="5" fillId="0" borderId="0"/>
    <xf numFmtId="0" fontId="33" fillId="0" borderId="0" applyNumberFormat="0" applyBorder="0" applyAlignment="0">
      <alignment horizontal="left" readingOrder="1"/>
    </xf>
    <xf numFmtId="0" fontId="34" fillId="0" borderId="0" applyNumberFormat="0" applyFill="0" applyBorder="0" applyAlignment="0" applyProtection="0"/>
    <xf numFmtId="0" fontId="35" fillId="0" borderId="16" applyNumberFormat="0" applyFill="0" applyAlignment="0" applyProtection="0"/>
    <xf numFmtId="0" fontId="36" fillId="0" borderId="0" applyNumberForma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3" fillId="0" borderId="0"/>
    <xf numFmtId="43" fontId="3" fillId="0" borderId="0" applyFont="0" applyFill="0" applyBorder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1" fillId="0" borderId="0"/>
    <xf numFmtId="169" fontId="43" fillId="0" borderId="0"/>
    <xf numFmtId="49" fontId="43" fillId="0" borderId="0"/>
    <xf numFmtId="170" fontId="43" fillId="0" borderId="0">
      <alignment horizontal="center"/>
    </xf>
    <xf numFmtId="171" fontId="43" fillId="0" borderId="0"/>
    <xf numFmtId="172" fontId="43" fillId="0" borderId="0"/>
    <xf numFmtId="173" fontId="43" fillId="0" borderId="0"/>
    <xf numFmtId="174" fontId="44" fillId="0" borderId="0"/>
    <xf numFmtId="175" fontId="44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176" fontId="45" fillId="0" borderId="0"/>
    <xf numFmtId="177" fontId="44" fillId="0" borderId="0"/>
    <xf numFmtId="178" fontId="43" fillId="0" borderId="0"/>
    <xf numFmtId="179" fontId="44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180" fontId="45" fillId="0" borderId="0"/>
    <xf numFmtId="181" fontId="44" fillId="0" borderId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182" fontId="43" fillId="0" borderId="0"/>
    <xf numFmtId="183" fontId="43" fillId="0" borderId="0">
      <alignment horizontal="center"/>
    </xf>
    <xf numFmtId="184" fontId="43" fillId="0" borderId="0">
      <alignment horizontal="center"/>
    </xf>
    <xf numFmtId="185" fontId="43" fillId="0" borderId="0"/>
    <xf numFmtId="186" fontId="43" fillId="0" borderId="0">
      <alignment horizontal="center"/>
    </xf>
    <xf numFmtId="0" fontId="43" fillId="0" borderId="4"/>
    <xf numFmtId="169" fontId="44" fillId="0" borderId="0"/>
    <xf numFmtId="49" fontId="44" fillId="0" borderId="0"/>
    <xf numFmtId="0" fontId="46" fillId="0" borderId="0"/>
    <xf numFmtId="0" fontId="3" fillId="0" borderId="0"/>
    <xf numFmtId="0" fontId="53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7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3" fillId="0" borderId="0" xfId="1"/>
    <xf numFmtId="0" fontId="2" fillId="0" borderId="0" xfId="0" applyFont="1"/>
    <xf numFmtId="0" fontId="0" fillId="0" borderId="0" xfId="0" applyFill="1"/>
    <xf numFmtId="0" fontId="40" fillId="0" borderId="0" xfId="158" applyFont="1" applyAlignment="1" applyProtection="1">
      <alignment horizontal="left" indent="1"/>
      <protection locked="0"/>
    </xf>
    <xf numFmtId="0" fontId="40" fillId="0" borderId="0" xfId="158" applyFont="1" applyAlignment="1">
      <alignment horizontal="left" indent="1"/>
    </xf>
    <xf numFmtId="0" fontId="3" fillId="0" borderId="0" xfId="158" applyAlignment="1">
      <alignment horizontal="left" indent="1"/>
    </xf>
    <xf numFmtId="0" fontId="42" fillId="0" borderId="0" xfId="158" applyFont="1" applyAlignment="1">
      <alignment horizontal="left" indent="1"/>
    </xf>
    <xf numFmtId="0" fontId="38" fillId="0" borderId="0" xfId="0" applyFont="1"/>
    <xf numFmtId="0" fontId="38" fillId="0" borderId="0" xfId="0" applyFont="1" applyFill="1"/>
    <xf numFmtId="0" fontId="26" fillId="0" borderId="0" xfId="158" applyNumberFormat="1" applyFont="1" applyProtection="1"/>
    <xf numFmtId="49" fontId="50" fillId="0" borderId="0" xfId="158" applyNumberFormat="1" applyFont="1" applyProtection="1">
      <protection locked="0"/>
    </xf>
    <xf numFmtId="0" fontId="50" fillId="0" borderId="0" xfId="158" applyNumberFormat="1" applyFont="1" applyAlignment="1" applyProtection="1">
      <alignment horizontal="center"/>
      <protection locked="0"/>
    </xf>
    <xf numFmtId="0" fontId="51" fillId="0" borderId="0" xfId="158" applyNumberFormat="1" applyFont="1" applyAlignment="1" applyProtection="1">
      <alignment horizontal="center"/>
      <protection locked="0"/>
    </xf>
    <xf numFmtId="0" fontId="39" fillId="0" borderId="0" xfId="157" applyAlignment="1" applyProtection="1"/>
    <xf numFmtId="0" fontId="52" fillId="0" borderId="0" xfId="203" applyAlignment="1" applyProtection="1"/>
    <xf numFmtId="1" fontId="54" fillId="0" borderId="0" xfId="202" applyNumberFormat="1" applyFont="1" applyBorder="1" applyAlignment="1">
      <alignment vertical="center"/>
    </xf>
    <xf numFmtId="0" fontId="54" fillId="0" borderId="0" xfId="202" applyFont="1" applyBorder="1" applyAlignment="1">
      <alignment vertical="center"/>
    </xf>
    <xf numFmtId="0" fontId="4" fillId="0" borderId="0" xfId="202" applyFont="1" applyAlignment="1" applyProtection="1">
      <alignment horizontal="center"/>
    </xf>
    <xf numFmtId="0" fontId="4" fillId="0" borderId="0" xfId="204" applyFont="1" applyAlignment="1" applyProtection="1">
      <alignment horizontal="center" vertical="center"/>
    </xf>
    <xf numFmtId="0" fontId="54" fillId="0" borderId="0" xfId="202" applyFont="1" applyAlignment="1">
      <alignment vertical="center"/>
    </xf>
    <xf numFmtId="0" fontId="3" fillId="0" borderId="22" xfId="202" applyNumberFormat="1" applyFont="1" applyFill="1" applyBorder="1" applyAlignment="1" applyProtection="1">
      <alignment horizontal="left" vertical="center"/>
    </xf>
    <xf numFmtId="0" fontId="56" fillId="0" borderId="22" xfId="202" applyNumberFormat="1" applyFont="1" applyFill="1" applyBorder="1" applyAlignment="1" applyProtection="1">
      <alignment horizontal="left" vertical="center"/>
    </xf>
    <xf numFmtId="0" fontId="3" fillId="0" borderId="23" xfId="202" applyNumberFormat="1" applyFont="1" applyFill="1" applyBorder="1" applyAlignment="1" applyProtection="1">
      <alignment horizontal="left" vertical="center"/>
    </xf>
    <xf numFmtId="0" fontId="56" fillId="0" borderId="23" xfId="202" applyNumberFormat="1" applyFont="1" applyFill="1" applyBorder="1" applyAlignment="1" applyProtection="1">
      <alignment horizontal="left" vertical="center"/>
    </xf>
    <xf numFmtId="0" fontId="54" fillId="0" borderId="0" xfId="202" applyFont="1" applyFill="1" applyBorder="1" applyAlignment="1">
      <alignment vertical="center"/>
    </xf>
    <xf numFmtId="0" fontId="3" fillId="0" borderId="24" xfId="202" applyNumberFormat="1" applyFont="1" applyFill="1" applyBorder="1" applyAlignment="1" applyProtection="1">
      <alignment horizontal="left" vertical="center"/>
    </xf>
    <xf numFmtId="0" fontId="3" fillId="28" borderId="27" xfId="202" applyNumberFormat="1" applyFont="1" applyFill="1" applyBorder="1" applyAlignment="1" applyProtection="1">
      <alignment horizontal="left" vertical="center"/>
    </xf>
    <xf numFmtId="0" fontId="54" fillId="0" borderId="0" xfId="202" applyFont="1" applyFill="1" applyAlignment="1">
      <alignment vertical="center"/>
    </xf>
    <xf numFmtId="0" fontId="3" fillId="0" borderId="23" xfId="0" applyNumberFormat="1" applyFont="1" applyFill="1" applyBorder="1" applyAlignment="1" applyProtection="1">
      <alignment horizontal="left" vertical="center"/>
    </xf>
    <xf numFmtId="0" fontId="3" fillId="0" borderId="32" xfId="0" applyFont="1" applyFill="1" applyBorder="1" applyAlignment="1" applyProtection="1">
      <alignment horizontal="center" vertical="center" wrapText="1"/>
    </xf>
    <xf numFmtId="1" fontId="3" fillId="0" borderId="33" xfId="202" applyNumberFormat="1" applyFont="1" applyFill="1" applyBorder="1" applyAlignment="1">
      <alignment horizontal="center" vertical="center" wrapText="1"/>
    </xf>
    <xf numFmtId="1" fontId="3" fillId="0" borderId="34" xfId="202" applyNumberFormat="1" applyFont="1" applyFill="1" applyBorder="1" applyAlignment="1">
      <alignment horizontal="center" vertical="center" wrapText="1"/>
    </xf>
    <xf numFmtId="1" fontId="3" fillId="0" borderId="35" xfId="202" applyNumberFormat="1" applyFont="1" applyFill="1" applyBorder="1" applyAlignment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40" xfId="0" applyFont="1" applyFill="1" applyBorder="1" applyAlignment="1" applyProtection="1">
      <alignment horizontal="center" vertical="center" wrapText="1"/>
    </xf>
    <xf numFmtId="0" fontId="3" fillId="0" borderId="41" xfId="202" applyNumberFormat="1" applyFont="1" applyFill="1" applyBorder="1" applyAlignment="1" applyProtection="1">
      <alignment horizontal="left" vertical="center"/>
    </xf>
    <xf numFmtId="0" fontId="3" fillId="0" borderId="42" xfId="202" applyNumberFormat="1" applyFont="1" applyFill="1" applyBorder="1" applyAlignment="1" applyProtection="1">
      <alignment horizontal="left" vertical="center"/>
    </xf>
    <xf numFmtId="3" fontId="61" fillId="27" borderId="33" xfId="202" applyNumberFormat="1" applyFont="1" applyFill="1" applyBorder="1" applyAlignment="1">
      <alignment vertical="center"/>
    </xf>
    <xf numFmtId="3" fontId="61" fillId="27" borderId="34" xfId="202" applyNumberFormat="1" applyFont="1" applyFill="1" applyBorder="1" applyAlignment="1">
      <alignment vertical="center"/>
    </xf>
    <xf numFmtId="3" fontId="61" fillId="27" borderId="36" xfId="202" applyNumberFormat="1" applyFont="1" applyFill="1" applyBorder="1" applyAlignment="1">
      <alignment vertical="center"/>
    </xf>
    <xf numFmtId="3" fontId="54" fillId="0" borderId="0" xfId="202" applyNumberFormat="1" applyFont="1" applyFill="1" applyBorder="1" applyAlignment="1">
      <alignment vertical="center"/>
    </xf>
    <xf numFmtId="1" fontId="3" fillId="26" borderId="20" xfId="202" applyNumberFormat="1" applyFont="1" applyFill="1" applyBorder="1" applyAlignment="1">
      <alignment horizontal="center" vertical="center" wrapText="1"/>
    </xf>
    <xf numFmtId="1" fontId="3" fillId="26" borderId="3" xfId="202" applyNumberFormat="1" applyFont="1" applyFill="1" applyBorder="1" applyAlignment="1">
      <alignment horizontal="center" vertical="center" wrapText="1"/>
    </xf>
    <xf numFmtId="1" fontId="3" fillId="26" borderId="21" xfId="202" applyNumberFormat="1" applyFont="1" applyFill="1" applyBorder="1" applyAlignment="1">
      <alignment horizontal="center" vertical="center" wrapText="1"/>
    </xf>
    <xf numFmtId="1" fontId="3" fillId="0" borderId="4" xfId="202" applyNumberFormat="1" applyFont="1" applyFill="1" applyBorder="1" applyAlignment="1">
      <alignment horizontal="center" vertical="center" wrapText="1"/>
    </xf>
    <xf numFmtId="1" fontId="3" fillId="0" borderId="28" xfId="202" applyNumberFormat="1" applyFont="1" applyFill="1" applyBorder="1" applyAlignment="1">
      <alignment horizontal="center" vertical="center" wrapText="1"/>
    </xf>
    <xf numFmtId="1" fontId="3" fillId="26" borderId="29" xfId="202" applyNumberFormat="1" applyFont="1" applyFill="1" applyBorder="1" applyAlignment="1">
      <alignment horizontal="center" vertical="center" wrapText="1"/>
    </xf>
    <xf numFmtId="3" fontId="61" fillId="27" borderId="30" xfId="202" applyNumberFormat="1" applyFont="1" applyFill="1" applyBorder="1" applyAlignment="1">
      <alignment vertical="center"/>
    </xf>
    <xf numFmtId="1" fontId="3" fillId="26" borderId="28" xfId="202" applyNumberFormat="1" applyFont="1" applyFill="1" applyBorder="1" applyAlignment="1">
      <alignment horizontal="center" vertical="center" wrapText="1"/>
    </xf>
    <xf numFmtId="1" fontId="3" fillId="26" borderId="1" xfId="202" applyNumberFormat="1" applyFont="1" applyFill="1" applyBorder="1" applyAlignment="1">
      <alignment horizontal="center" vertical="center" wrapText="1"/>
    </xf>
    <xf numFmtId="1" fontId="3" fillId="26" borderId="33" xfId="202" applyNumberFormat="1" applyFont="1" applyFill="1" applyBorder="1" applyAlignment="1">
      <alignment horizontal="center" vertical="center" wrapText="1"/>
    </xf>
    <xf numFmtId="0" fontId="3" fillId="0" borderId="22" xfId="0" applyNumberFormat="1" applyFont="1" applyFill="1" applyBorder="1" applyAlignment="1" applyProtection="1">
      <alignment horizontal="left" vertical="center"/>
    </xf>
    <xf numFmtId="1" fontId="60" fillId="0" borderId="43" xfId="202" applyNumberFormat="1" applyFont="1" applyBorder="1" applyAlignment="1">
      <alignment horizontal="center" vertical="center"/>
    </xf>
    <xf numFmtId="1" fontId="60" fillId="0" borderId="1" xfId="202" applyNumberFormat="1" applyFont="1" applyBorder="1" applyAlignment="1">
      <alignment horizontal="center" vertical="center"/>
    </xf>
    <xf numFmtId="1" fontId="60" fillId="0" borderId="1" xfId="202" applyNumberFormat="1" applyFont="1" applyBorder="1" applyAlignment="1" applyProtection="1">
      <alignment horizontal="center" vertical="center"/>
      <protection locked="0"/>
    </xf>
    <xf numFmtId="1" fontId="60" fillId="0" borderId="26" xfId="202" applyNumberFormat="1" applyFont="1" applyBorder="1" applyAlignment="1" applyProtection="1">
      <alignment horizontal="center" vertical="center"/>
      <protection locked="0"/>
    </xf>
    <xf numFmtId="1" fontId="60" fillId="0" borderId="35" xfId="202" applyNumberFormat="1" applyFont="1" applyBorder="1" applyAlignment="1">
      <alignment horizontal="center" vertical="center"/>
    </xf>
    <xf numFmtId="0" fontId="3" fillId="28" borderId="45" xfId="202" applyNumberFormat="1" applyFont="1" applyFill="1" applyBorder="1" applyAlignment="1" applyProtection="1">
      <alignment horizontal="left" vertical="center"/>
    </xf>
    <xf numFmtId="1" fontId="60" fillId="0" borderId="19" xfId="202" applyNumberFormat="1" applyFont="1" applyBorder="1" applyAlignment="1" applyProtection="1">
      <alignment horizontal="center" vertical="center"/>
      <protection locked="0"/>
    </xf>
    <xf numFmtId="1" fontId="3" fillId="26" borderId="39" xfId="202" applyNumberFormat="1" applyFont="1" applyFill="1" applyBorder="1" applyAlignment="1">
      <alignment horizontal="center" vertical="center" wrapText="1"/>
    </xf>
    <xf numFmtId="3" fontId="61" fillId="27" borderId="46" xfId="202" applyNumberFormat="1" applyFont="1" applyFill="1" applyBorder="1" applyAlignment="1">
      <alignment vertical="center"/>
    </xf>
    <xf numFmtId="1" fontId="3" fillId="26" borderId="26" xfId="202" applyNumberFormat="1" applyFont="1" applyFill="1" applyBorder="1" applyAlignment="1">
      <alignment horizontal="center" vertical="center" wrapText="1"/>
    </xf>
    <xf numFmtId="1" fontId="3" fillId="0" borderId="1" xfId="202" applyNumberFormat="1" applyFont="1" applyFill="1" applyBorder="1" applyAlignment="1">
      <alignment horizontal="center" vertical="center" wrapText="1"/>
    </xf>
    <xf numFmtId="1" fontId="3" fillId="26" borderId="19" xfId="202" applyNumberFormat="1" applyFont="1" applyFill="1" applyBorder="1" applyAlignment="1">
      <alignment horizontal="center" vertical="center" wrapText="1"/>
    </xf>
    <xf numFmtId="1" fontId="3" fillId="26" borderId="2" xfId="202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" fontId="3" fillId="26" borderId="47" xfId="202" applyNumberFormat="1" applyFont="1" applyFill="1" applyBorder="1" applyAlignment="1">
      <alignment horizontal="center" vertical="center" wrapText="1"/>
    </xf>
    <xf numFmtId="1" fontId="3" fillId="26" borderId="48" xfId="202" applyNumberFormat="1" applyFont="1" applyFill="1" applyBorder="1" applyAlignment="1">
      <alignment horizontal="center" vertical="center" wrapText="1"/>
    </xf>
    <xf numFmtId="0" fontId="58" fillId="0" borderId="0" xfId="1" applyFont="1" applyAlignment="1">
      <alignment horizontal="left"/>
    </xf>
    <xf numFmtId="0" fontId="62" fillId="0" borderId="0" xfId="1" applyFont="1" applyAlignment="1"/>
    <xf numFmtId="0" fontId="63" fillId="0" borderId="0" xfId="202" applyFont="1" applyBorder="1" applyAlignment="1">
      <alignment vertical="center"/>
    </xf>
    <xf numFmtId="1" fontId="60" fillId="0" borderId="26" xfId="202" applyNumberFormat="1" applyFont="1" applyBorder="1" applyAlignment="1">
      <alignment horizontal="center" vertical="center"/>
    </xf>
    <xf numFmtId="1" fontId="3" fillId="26" borderId="51" xfId="202" applyNumberFormat="1" applyFont="1" applyFill="1" applyBorder="1" applyAlignment="1">
      <alignment horizontal="center" vertical="center" wrapText="1"/>
    </xf>
    <xf numFmtId="0" fontId="66" fillId="0" borderId="0" xfId="202" applyFont="1" applyBorder="1" applyAlignment="1">
      <alignment vertical="center"/>
    </xf>
    <xf numFmtId="188" fontId="67" fillId="26" borderId="15" xfId="0" applyNumberFormat="1" applyFont="1" applyFill="1" applyBorder="1"/>
    <xf numFmtId="0" fontId="55" fillId="0" borderId="52" xfId="202" applyFont="1" applyBorder="1" applyAlignment="1">
      <alignment vertical="center"/>
    </xf>
    <xf numFmtId="0" fontId="54" fillId="0" borderId="53" xfId="202" applyFont="1" applyBorder="1" applyAlignment="1">
      <alignment vertical="center"/>
    </xf>
    <xf numFmtId="0" fontId="65" fillId="29" borderId="54" xfId="0" applyFont="1" applyFill="1" applyBorder="1" applyAlignment="1">
      <alignment vertical="center" wrapText="1"/>
    </xf>
    <xf numFmtId="0" fontId="65" fillId="29" borderId="53" xfId="0" applyFont="1" applyFill="1" applyBorder="1" applyAlignment="1">
      <alignment vertical="center" wrapText="1"/>
    </xf>
    <xf numFmtId="0" fontId="65" fillId="29" borderId="17" xfId="0" applyFont="1" applyFill="1" applyBorder="1" applyAlignment="1">
      <alignment vertical="center" wrapText="1"/>
    </xf>
    <xf numFmtId="0" fontId="65" fillId="29" borderId="58" xfId="0" applyFont="1" applyFill="1" applyBorder="1" applyAlignment="1">
      <alignment vertical="center" wrapText="1"/>
    </xf>
    <xf numFmtId="188" fontId="67" fillId="26" borderId="59" xfId="0" applyNumberFormat="1" applyFont="1" applyFill="1" applyBorder="1"/>
    <xf numFmtId="188" fontId="67" fillId="26" borderId="60" xfId="0" applyNumberFormat="1" applyFont="1" applyFill="1" applyBorder="1"/>
    <xf numFmtId="189" fontId="54" fillId="0" borderId="0" xfId="206" applyNumberFormat="1" applyFont="1" applyBorder="1" applyAlignment="1">
      <alignment vertical="center"/>
    </xf>
    <xf numFmtId="0" fontId="68" fillId="29" borderId="30" xfId="0" applyFont="1" applyFill="1" applyBorder="1" applyAlignment="1">
      <alignment horizontal="left"/>
    </xf>
    <xf numFmtId="189" fontId="54" fillId="0" borderId="0" xfId="206" applyNumberFormat="1" applyFont="1" applyFill="1" applyBorder="1" applyAlignment="1">
      <alignment vertical="center"/>
    </xf>
    <xf numFmtId="43" fontId="54" fillId="0" borderId="0" xfId="206" applyFont="1" applyFill="1" applyBorder="1" applyAlignment="1">
      <alignment vertical="center"/>
    </xf>
    <xf numFmtId="188" fontId="67" fillId="0" borderId="61" xfId="0" applyNumberFormat="1" applyFont="1" applyBorder="1"/>
    <xf numFmtId="188" fontId="67" fillId="26" borderId="62" xfId="0" applyNumberFormat="1" applyFont="1" applyFill="1" applyBorder="1"/>
    <xf numFmtId="188" fontId="67" fillId="0" borderId="63" xfId="0" applyNumberFormat="1" applyFont="1" applyBorder="1"/>
    <xf numFmtId="188" fontId="67" fillId="26" borderId="64" xfId="0" applyNumberFormat="1" applyFont="1" applyFill="1" applyBorder="1"/>
    <xf numFmtId="188" fontId="67" fillId="26" borderId="65" xfId="0" applyNumberFormat="1" applyFont="1" applyFill="1" applyBorder="1"/>
    <xf numFmtId="188" fontId="67" fillId="26" borderId="66" xfId="0" applyNumberFormat="1" applyFont="1" applyFill="1" applyBorder="1"/>
    <xf numFmtId="188" fontId="67" fillId="0" borderId="67" xfId="0" applyNumberFormat="1" applyFont="1" applyBorder="1"/>
    <xf numFmtId="188" fontId="67" fillId="26" borderId="68" xfId="0" applyNumberFormat="1" applyFont="1" applyFill="1" applyBorder="1"/>
    <xf numFmtId="188" fontId="67" fillId="26" borderId="69" xfId="0" applyNumberFormat="1" applyFont="1" applyFill="1" applyBorder="1"/>
    <xf numFmtId="188" fontId="67" fillId="26" borderId="70" xfId="0" applyNumberFormat="1" applyFont="1" applyFill="1" applyBorder="1"/>
    <xf numFmtId="188" fontId="67" fillId="26" borderId="71" xfId="0" applyNumberFormat="1" applyFont="1" applyFill="1" applyBorder="1"/>
    <xf numFmtId="188" fontId="67" fillId="26" borderId="72" xfId="0" applyNumberFormat="1" applyFont="1" applyFill="1" applyBorder="1"/>
    <xf numFmtId="188" fontId="67" fillId="26" borderId="63" xfId="0" applyNumberFormat="1" applyFont="1" applyFill="1" applyBorder="1"/>
    <xf numFmtId="188" fontId="67" fillId="26" borderId="61" xfId="0" applyNumberFormat="1" applyFont="1" applyFill="1" applyBorder="1"/>
    <xf numFmtId="188" fontId="67" fillId="26" borderId="74" xfId="0" applyNumberFormat="1" applyFont="1" applyFill="1" applyBorder="1"/>
    <xf numFmtId="187" fontId="3" fillId="25" borderId="75" xfId="202" applyNumberFormat="1" applyFont="1" applyFill="1" applyBorder="1" applyAlignment="1" applyProtection="1">
      <alignment horizontal="right" vertical="center"/>
      <protection locked="0"/>
    </xf>
    <xf numFmtId="187" fontId="3" fillId="25" borderId="76" xfId="202" applyNumberFormat="1" applyFont="1" applyFill="1" applyBorder="1" applyAlignment="1" applyProtection="1">
      <alignment horizontal="right" vertical="center"/>
      <protection locked="0"/>
    </xf>
    <xf numFmtId="187" fontId="3" fillId="25" borderId="77" xfId="202" applyNumberFormat="1" applyFont="1" applyFill="1" applyBorder="1" applyAlignment="1" applyProtection="1">
      <alignment horizontal="right" vertical="center"/>
      <protection locked="0"/>
    </xf>
    <xf numFmtId="188" fontId="54" fillId="0" borderId="0" xfId="202" applyNumberFormat="1" applyFont="1" applyFill="1" applyBorder="1" applyAlignment="1">
      <alignment vertical="center"/>
    </xf>
    <xf numFmtId="188" fontId="54" fillId="0" borderId="0" xfId="202" applyNumberFormat="1" applyFont="1" applyBorder="1" applyAlignment="1">
      <alignment vertical="center"/>
    </xf>
    <xf numFmtId="0" fontId="3" fillId="0" borderId="66" xfId="0" applyNumberFormat="1" applyFont="1" applyFill="1" applyBorder="1" applyAlignment="1" applyProtection="1">
      <alignment horizontal="left" vertical="center"/>
    </xf>
    <xf numFmtId="0" fontId="3" fillId="0" borderId="73" xfId="0" applyNumberFormat="1" applyFont="1" applyFill="1" applyBorder="1" applyAlignment="1" applyProtection="1">
      <alignment horizontal="left" vertical="center"/>
    </xf>
    <xf numFmtId="0" fontId="3" fillId="0" borderId="73" xfId="202" applyNumberFormat="1" applyFont="1" applyFill="1" applyBorder="1" applyAlignment="1" applyProtection="1">
      <alignment horizontal="left" vertical="center"/>
    </xf>
    <xf numFmtId="0" fontId="57" fillId="0" borderId="19" xfId="205" applyFont="1" applyBorder="1" applyProtection="1">
      <alignment vertical="top"/>
    </xf>
    <xf numFmtId="0" fontId="3" fillId="0" borderId="78" xfId="202" applyNumberFormat="1" applyFont="1" applyFill="1" applyBorder="1" applyAlignment="1" applyProtection="1">
      <alignment horizontal="left" vertical="center"/>
    </xf>
    <xf numFmtId="0" fontId="3" fillId="28" borderId="79" xfId="202" applyNumberFormat="1" applyFont="1" applyFill="1" applyBorder="1" applyAlignment="1" applyProtection="1">
      <alignment horizontal="left" vertical="center"/>
    </xf>
    <xf numFmtId="0" fontId="3" fillId="0" borderId="80" xfId="202" applyNumberFormat="1" applyFont="1" applyFill="1" applyBorder="1" applyAlignment="1" applyProtection="1">
      <alignment horizontal="left" vertical="center"/>
    </xf>
    <xf numFmtId="188" fontId="67" fillId="26" borderId="40" xfId="0" applyNumberFormat="1" applyFont="1" applyFill="1" applyBorder="1"/>
    <xf numFmtId="188" fontId="67" fillId="26" borderId="37" xfId="0" applyNumberFormat="1" applyFont="1" applyFill="1" applyBorder="1"/>
    <xf numFmtId="188" fontId="67" fillId="26" borderId="0" xfId="0" applyNumberFormat="1" applyFont="1" applyFill="1" applyBorder="1"/>
    <xf numFmtId="188" fontId="67" fillId="26" borderId="81" xfId="0" applyNumberFormat="1" applyFont="1" applyFill="1" applyBorder="1"/>
    <xf numFmtId="188" fontId="67" fillId="26" borderId="19" xfId="0" applyNumberFormat="1" applyFont="1" applyFill="1" applyBorder="1"/>
    <xf numFmtId="188" fontId="67" fillId="26" borderId="78" xfId="0" applyNumberFormat="1" applyFont="1" applyFill="1" applyBorder="1"/>
    <xf numFmtId="188" fontId="67" fillId="26" borderId="38" xfId="0" applyNumberFormat="1" applyFont="1" applyFill="1" applyBorder="1" applyAlignment="1">
      <alignment horizontal="left"/>
    </xf>
    <xf numFmtId="188" fontId="67" fillId="26" borderId="63" xfId="0" applyNumberFormat="1" applyFont="1" applyFill="1" applyBorder="1" applyAlignment="1">
      <alignment horizontal="left"/>
    </xf>
    <xf numFmtId="0" fontId="70" fillId="0" borderId="0" xfId="202" applyFont="1" applyFill="1" applyBorder="1" applyAlignment="1">
      <alignment vertical="center"/>
    </xf>
    <xf numFmtId="3" fontId="70" fillId="0" borderId="0" xfId="202" applyNumberFormat="1" applyFont="1" applyFill="1" applyBorder="1" applyAlignment="1">
      <alignment vertical="center"/>
    </xf>
    <xf numFmtId="189" fontId="70" fillId="0" borderId="0" xfId="206" applyNumberFormat="1" applyFont="1" applyFill="1" applyBorder="1" applyAlignment="1">
      <alignment vertical="center"/>
    </xf>
    <xf numFmtId="188" fontId="70" fillId="0" borderId="0" xfId="202" applyNumberFormat="1" applyFont="1" applyFill="1" applyBorder="1" applyAlignment="1">
      <alignment vertical="center"/>
    </xf>
    <xf numFmtId="189" fontId="54" fillId="0" borderId="0" xfId="202" applyNumberFormat="1" applyFont="1" applyFill="1" applyBorder="1" applyAlignment="1">
      <alignment vertical="center"/>
    </xf>
    <xf numFmtId="190" fontId="54" fillId="0" borderId="0" xfId="206" applyNumberFormat="1" applyFont="1" applyFill="1" applyBorder="1" applyAlignment="1">
      <alignment vertical="center"/>
    </xf>
    <xf numFmtId="0" fontId="37" fillId="0" borderId="0" xfId="0" applyFont="1" applyFill="1"/>
    <xf numFmtId="43" fontId="70" fillId="0" borderId="0" xfId="206" applyFont="1" applyFill="1" applyBorder="1" applyAlignment="1">
      <alignment vertical="center"/>
    </xf>
    <xf numFmtId="188" fontId="65" fillId="29" borderId="0" xfId="0" applyNumberFormat="1" applyFont="1" applyFill="1"/>
    <xf numFmtId="10" fontId="54" fillId="0" borderId="0" xfId="207" applyNumberFormat="1" applyFont="1" applyFill="1" applyBorder="1" applyAlignment="1">
      <alignment vertical="center"/>
    </xf>
    <xf numFmtId="0" fontId="4" fillId="0" borderId="0" xfId="202" applyFont="1" applyFill="1" applyAlignment="1" applyProtection="1">
      <alignment horizontal="left"/>
    </xf>
    <xf numFmtId="0" fontId="4" fillId="29" borderId="0" xfId="0" applyFont="1" applyFill="1" applyAlignment="1">
      <alignment horizontal="left"/>
    </xf>
    <xf numFmtId="0" fontId="71" fillId="0" borderId="30" xfId="0" applyFont="1" applyFill="1" applyBorder="1"/>
    <xf numFmtId="0" fontId="71" fillId="0" borderId="30" xfId="0" applyFont="1" applyBorder="1"/>
    <xf numFmtId="0" fontId="39" fillId="0" borderId="0" xfId="157" applyFill="1" applyAlignment="1" applyProtection="1"/>
    <xf numFmtId="0" fontId="47" fillId="0" borderId="0" xfId="158" applyFont="1" applyBorder="1" applyAlignment="1">
      <alignment horizontal="center" vertical="center"/>
    </xf>
    <xf numFmtId="0" fontId="48" fillId="0" borderId="0" xfId="158" applyFont="1" applyBorder="1" applyAlignment="1">
      <alignment horizontal="center" vertical="center"/>
    </xf>
    <xf numFmtId="0" fontId="49" fillId="0" borderId="0" xfId="1" applyFont="1" applyFill="1" applyAlignment="1">
      <alignment horizontal="center" vertical="top" wrapText="1"/>
    </xf>
    <xf numFmtId="0" fontId="65" fillId="29" borderId="56" xfId="0" applyFont="1" applyFill="1" applyBorder="1" applyAlignment="1">
      <alignment horizontal="center" vertical="center" wrapText="1"/>
    </xf>
    <xf numFmtId="0" fontId="65" fillId="29" borderId="57" xfId="0" applyFont="1" applyFill="1" applyBorder="1" applyAlignment="1">
      <alignment horizontal="center" vertical="center" wrapText="1"/>
    </xf>
    <xf numFmtId="0" fontId="59" fillId="0" borderId="18" xfId="202" applyFont="1" applyBorder="1" applyAlignment="1">
      <alignment horizontal="left" vertical="center"/>
    </xf>
    <xf numFmtId="0" fontId="59" fillId="0" borderId="25" xfId="202" applyFont="1" applyBorder="1" applyAlignment="1">
      <alignment horizontal="left" vertical="center"/>
    </xf>
    <xf numFmtId="0" fontId="59" fillId="0" borderId="44" xfId="202" applyFont="1" applyBorder="1" applyAlignment="1">
      <alignment horizontal="left" vertical="center"/>
    </xf>
    <xf numFmtId="0" fontId="59" fillId="0" borderId="31" xfId="202" applyFont="1" applyBorder="1" applyAlignment="1">
      <alignment horizontal="left" vertical="center"/>
    </xf>
    <xf numFmtId="0" fontId="4" fillId="0" borderId="0" xfId="204" applyFont="1" applyAlignment="1" applyProtection="1">
      <alignment horizontal="left" vertical="center"/>
    </xf>
    <xf numFmtId="0" fontId="65" fillId="29" borderId="54" xfId="0" applyFont="1" applyFill="1" applyBorder="1" applyAlignment="1">
      <alignment horizontal="center" vertical="center" wrapText="1"/>
    </xf>
    <xf numFmtId="0" fontId="65" fillId="29" borderId="53" xfId="0" applyFont="1" applyFill="1" applyBorder="1" applyAlignment="1">
      <alignment horizontal="center" vertical="center" wrapText="1"/>
    </xf>
    <xf numFmtId="0" fontId="65" fillId="29" borderId="55" xfId="0" applyFont="1" applyFill="1" applyBorder="1" applyAlignment="1">
      <alignment horizontal="center" vertical="center" wrapText="1"/>
    </xf>
    <xf numFmtId="0" fontId="64" fillId="29" borderId="53" xfId="0" applyFont="1" applyFill="1" applyBorder="1" applyAlignment="1">
      <alignment horizontal="center" vertical="center" wrapText="1"/>
    </xf>
    <xf numFmtId="0" fontId="64" fillId="29" borderId="58" xfId="0" applyFont="1" applyFill="1" applyBorder="1" applyAlignment="1">
      <alignment horizontal="center" vertical="center" wrapText="1"/>
    </xf>
    <xf numFmtId="0" fontId="59" fillId="0" borderId="49" xfId="202" applyFont="1" applyBorder="1" applyAlignment="1">
      <alignment horizontal="left" vertical="center"/>
    </xf>
    <xf numFmtId="0" fontId="59" fillId="0" borderId="50" xfId="202" applyFont="1" applyBorder="1" applyAlignment="1">
      <alignment horizontal="left" vertical="center"/>
    </xf>
    <xf numFmtId="0" fontId="64" fillId="29" borderId="55" xfId="0" applyFont="1" applyFill="1" applyBorder="1" applyAlignment="1">
      <alignment horizontal="center" vertical="center" wrapText="1"/>
    </xf>
  </cellXfs>
  <cellStyles count="208">
    <cellStyle name=" 1" xfId="3"/>
    <cellStyle name="%" xfId="4"/>
    <cellStyle name="_Administrata Publike" xfId="5"/>
    <cellStyle name="_Book1" xfId="6"/>
    <cellStyle name="_Bujqesia" xfId="7"/>
    <cellStyle name="_GDP Final 1996-2005 by 2 approaches" xfId="8"/>
    <cellStyle name="_GDP Final 1996-2005 by 2 approaches_Finale 2008 me Nace4" xfId="9"/>
    <cellStyle name="_gdp2009, varianti 4" xfId="10"/>
    <cellStyle name="_gdp2009, varianti 5" xfId="11"/>
    <cellStyle name="_gdp2009, varianti 5_Finale 2008 me Nace4" xfId="12"/>
    <cellStyle name="_Per vjetoren nga 3_mujoret" xfId="13"/>
    <cellStyle name="_TAB1" xfId="14"/>
    <cellStyle name="_TAB2" xfId="15"/>
    <cellStyle name="_TAB3" xfId="16"/>
    <cellStyle name="_TAB4" xfId="17"/>
    <cellStyle name="_TAB5" xfId="18"/>
    <cellStyle name="_VA-cons_TOT" xfId="19"/>
    <cellStyle name="_VA-cons_TOT_Finale 2008 me Nace4" xfId="20"/>
    <cellStyle name="_VA-cons_TOT_Ledjoni energjia" xfId="21"/>
    <cellStyle name="_VA-cons_TOT_Ledjoni energjia_Finale 2008 me Nace4" xfId="22"/>
    <cellStyle name="_Workbook for QGDP(dt.24 Prill, 2008)" xfId="23"/>
    <cellStyle name="0mitP" xfId="160"/>
    <cellStyle name="0ohneP" xfId="161"/>
    <cellStyle name="10mitP" xfId="162"/>
    <cellStyle name="12mitP" xfId="163"/>
    <cellStyle name="12ohneP" xfId="164"/>
    <cellStyle name="13mitP" xfId="165"/>
    <cellStyle name="1mitP" xfId="166"/>
    <cellStyle name="1ohneP" xfId="167"/>
    <cellStyle name="20% - Accent1 2" xfId="24"/>
    <cellStyle name="20% - Accent2 2" xfId="25"/>
    <cellStyle name="20% - Accent3 2" xfId="26"/>
    <cellStyle name="20% - Accent4 2" xfId="27"/>
    <cellStyle name="20% - Accent5 2" xfId="28"/>
    <cellStyle name="20% - Accent6 2" xfId="29"/>
    <cellStyle name="20% - Akzent1" xfId="168"/>
    <cellStyle name="20% - Akzent2" xfId="169"/>
    <cellStyle name="20% - Akzent3" xfId="170"/>
    <cellStyle name="20% - Akzent4" xfId="171"/>
    <cellStyle name="20% - Akzent5" xfId="172"/>
    <cellStyle name="20% - Akzent6" xfId="173"/>
    <cellStyle name="2mitP" xfId="174"/>
    <cellStyle name="2ohneP" xfId="175"/>
    <cellStyle name="3mitP" xfId="176"/>
    <cellStyle name="3ohneP" xfId="177"/>
    <cellStyle name="40% - Accent1 2" xfId="30"/>
    <cellStyle name="40% - Accent2 2" xfId="31"/>
    <cellStyle name="40% - Accent3 2" xfId="32"/>
    <cellStyle name="40% - Accent4 2" xfId="33"/>
    <cellStyle name="40% - Accent5 2" xfId="34"/>
    <cellStyle name="40% - Accent6 2" xfId="35"/>
    <cellStyle name="40% - Akzent1" xfId="178"/>
    <cellStyle name="40% - Akzent2" xfId="179"/>
    <cellStyle name="40% - Akzent3" xfId="180"/>
    <cellStyle name="40% - Akzent4" xfId="181"/>
    <cellStyle name="40% - Akzent5" xfId="182"/>
    <cellStyle name="40% - Akzent6" xfId="183"/>
    <cellStyle name="4mitP" xfId="184"/>
    <cellStyle name="4ohneP" xfId="185"/>
    <cellStyle name="60% - Accent1 2" xfId="36"/>
    <cellStyle name="60% - Accent2 2" xfId="37"/>
    <cellStyle name="60% - Accent3 2" xfId="38"/>
    <cellStyle name="60% - Accent4 2" xfId="39"/>
    <cellStyle name="60% - Accent5 2" xfId="40"/>
    <cellStyle name="60% - Accent6 2" xfId="41"/>
    <cellStyle name="60% - Akzent1" xfId="186"/>
    <cellStyle name="60% - Akzent2" xfId="187"/>
    <cellStyle name="60% - Akzent3" xfId="188"/>
    <cellStyle name="60% - Akzent4" xfId="189"/>
    <cellStyle name="60% - Akzent5" xfId="190"/>
    <cellStyle name="60% - Akzent6" xfId="191"/>
    <cellStyle name="6mitP" xfId="192"/>
    <cellStyle name="6ohneP" xfId="193"/>
    <cellStyle name="7mitP" xfId="194"/>
    <cellStyle name="9mitP" xfId="195"/>
    <cellStyle name="9ohneP" xfId="196"/>
    <cellStyle name="Accent1 2" xfId="42"/>
    <cellStyle name="Accent2 2" xfId="43"/>
    <cellStyle name="Accent3 2" xfId="44"/>
    <cellStyle name="Accent4 2" xfId="45"/>
    <cellStyle name="Accent5 2" xfId="46"/>
    <cellStyle name="Accent6 2" xfId="47"/>
    <cellStyle name="Bad 2" xfId="48"/>
    <cellStyle name="Calculation 2" xfId="49"/>
    <cellStyle name="Check Cell 2" xfId="50"/>
    <cellStyle name="Comma" xfId="206" builtinId="3"/>
    <cellStyle name="Comma 17" xfId="51"/>
    <cellStyle name="Comma 2" xfId="52"/>
    <cellStyle name="Comma 2 2" xfId="53"/>
    <cellStyle name="Comma 2 3" xfId="54"/>
    <cellStyle name="Comma 3" xfId="55"/>
    <cellStyle name="Comma 3 2" xfId="56"/>
    <cellStyle name="Comma 3 3" xfId="57"/>
    <cellStyle name="Comma 3 3 2" xfId="58"/>
    <cellStyle name="Comma 3 4" xfId="59"/>
    <cellStyle name="Comma 4" xfId="60"/>
    <cellStyle name="Comma 5" xfId="61"/>
    <cellStyle name="Comma 5 2" xfId="62"/>
    <cellStyle name="Comma 5 3" xfId="63"/>
    <cellStyle name="Comma 6" xfId="64"/>
    <cellStyle name="Comma 7" xfId="65"/>
    <cellStyle name="Comma 7 2" xfId="66"/>
    <cellStyle name="Comma 8" xfId="67"/>
    <cellStyle name="Comma0" xfId="68"/>
    <cellStyle name="Currency0" xfId="69"/>
    <cellStyle name="Date" xfId="70"/>
    <cellStyle name="Excel Built-in Normal" xfId="204"/>
    <cellStyle name="Explanatory Text 2" xfId="71"/>
    <cellStyle name="Fixed" xfId="72"/>
    <cellStyle name="Fuss" xfId="197"/>
    <cellStyle name="Good 2" xfId="73"/>
    <cellStyle name="Heading 1 2" xfId="74"/>
    <cellStyle name="Heading 2 2" xfId="75"/>
    <cellStyle name="Heading 3 2" xfId="76"/>
    <cellStyle name="Heading 4 2" xfId="77"/>
    <cellStyle name="Hyperlink" xfId="157" builtinId="8"/>
    <cellStyle name="Hyperlink 2" xfId="78"/>
    <cellStyle name="Hyperlink 3" xfId="203"/>
    <cellStyle name="Iau?iue_?ac?.oaa.90-92" xfId="79"/>
    <cellStyle name="Îáû÷íûé_93ãîä (2)" xfId="80"/>
    <cellStyle name="Input 2" xfId="81"/>
    <cellStyle name="Linked Cell 2" xfId="82"/>
    <cellStyle name="m49048872" xfId="83"/>
    <cellStyle name="mitP" xfId="198"/>
    <cellStyle name="Neutral 2" xfId="84"/>
    <cellStyle name="Normal" xfId="0" builtinId="0"/>
    <cellStyle name="Normal 10" xfId="85"/>
    <cellStyle name="Normal 11" xfId="86"/>
    <cellStyle name="Normal 12" xfId="87"/>
    <cellStyle name="Normal 13" xfId="1"/>
    <cellStyle name="Normal 13 2" xfId="88"/>
    <cellStyle name="Normal 14" xfId="2"/>
    <cellStyle name="Normal 15" xfId="89"/>
    <cellStyle name="Normal 16" xfId="159"/>
    <cellStyle name="Normal 17" xfId="202"/>
    <cellStyle name="Normal 18" xfId="90"/>
    <cellStyle name="Normal 2" xfId="91"/>
    <cellStyle name="Normal 2 2" xfId="92"/>
    <cellStyle name="Normal 2 2 2" xfId="93"/>
    <cellStyle name="Normal 3" xfId="94"/>
    <cellStyle name="Normal 3 2" xfId="95"/>
    <cellStyle name="Normal 3 3" xfId="96"/>
    <cellStyle name="Normal 4" xfId="97"/>
    <cellStyle name="Normal 4 2" xfId="98"/>
    <cellStyle name="Normal 4 3" xfId="99"/>
    <cellStyle name="Normal 5" xfId="100"/>
    <cellStyle name="Normal 5 2" xfId="101"/>
    <cellStyle name="Normal 5 3" xfId="102"/>
    <cellStyle name="Normal 6" xfId="103"/>
    <cellStyle name="Normal 6 2" xfId="104"/>
    <cellStyle name="Normal 7" xfId="105"/>
    <cellStyle name="Normal 8" xfId="106"/>
    <cellStyle name="Normal 9" xfId="107"/>
    <cellStyle name="Normal 9 2" xfId="108"/>
    <cellStyle name="Normál_Felhasznalas_tabla_1999" xfId="109"/>
    <cellStyle name="normální_Mez_02rr" xfId="205"/>
    <cellStyle name="Note 2" xfId="110"/>
    <cellStyle name="ohneP" xfId="199"/>
    <cellStyle name="Ouny?e [0]_Eeno1" xfId="111"/>
    <cellStyle name="Ouny?e_Eeno1" xfId="112"/>
    <cellStyle name="Òûñÿ÷è_Sheet1" xfId="113"/>
    <cellStyle name="Output 2" xfId="114"/>
    <cellStyle name="Percent" xfId="207" builtinId="5"/>
    <cellStyle name="Percent 2" xfId="115"/>
    <cellStyle name="s24" xfId="116"/>
    <cellStyle name="s30" xfId="117"/>
    <cellStyle name="s32" xfId="118"/>
    <cellStyle name="s33" xfId="119"/>
    <cellStyle name="s35" xfId="120"/>
    <cellStyle name="s37" xfId="121"/>
    <cellStyle name="s44" xfId="122"/>
    <cellStyle name="s45" xfId="123"/>
    <cellStyle name="s48" xfId="124"/>
    <cellStyle name="s56" xfId="125"/>
    <cellStyle name="s57" xfId="126"/>
    <cellStyle name="s58" xfId="127"/>
    <cellStyle name="s59" xfId="128"/>
    <cellStyle name="s62" xfId="129"/>
    <cellStyle name="s63" xfId="130"/>
    <cellStyle name="s64" xfId="131"/>
    <cellStyle name="s65" xfId="132"/>
    <cellStyle name="s66" xfId="133"/>
    <cellStyle name="s67" xfId="134"/>
    <cellStyle name="s68" xfId="135"/>
    <cellStyle name="s69" xfId="136"/>
    <cellStyle name="s70" xfId="137"/>
    <cellStyle name="s73" xfId="138"/>
    <cellStyle name="s78" xfId="139"/>
    <cellStyle name="s80" xfId="140"/>
    <cellStyle name="s82" xfId="141"/>
    <cellStyle name="s85" xfId="142"/>
    <cellStyle name="s93" xfId="143"/>
    <cellStyle name="s94" xfId="144"/>
    <cellStyle name="s95" xfId="145"/>
    <cellStyle name="Standard 2" xfId="200"/>
    <cellStyle name="Standard 3" xfId="201"/>
    <cellStyle name="Standard 3 2" xfId="158"/>
    <cellStyle name="Style 1" xfId="146"/>
    <cellStyle name="Text_e" xfId="147"/>
    <cellStyle name="Title 2" xfId="148"/>
    <cellStyle name="Total 2" xfId="149"/>
    <cellStyle name="Warning Text 2" xfId="150"/>
    <cellStyle name="Денежный [0]_BBПиндекс" xfId="151"/>
    <cellStyle name="Денежный_BBПиндекс" xfId="152"/>
    <cellStyle name="Обычный_5_QUART" xfId="153"/>
    <cellStyle name="Тысячи_Sheet1" xfId="154"/>
    <cellStyle name="Финансовый [0]_BBПиндекс" xfId="155"/>
    <cellStyle name="Финансовый_BBПиндекс" xfId="156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ctrlProps/ctrlProp1.xml><?xml version="1.0" encoding="utf-8"?>
<formControlPr xmlns="http://schemas.microsoft.com/office/spreadsheetml/2009/9/main" objectType="Radio" checked="Checked" firstButton="1" fmlaLink="'Permbajtja-Content'!$A$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fmlaLink="'Permbajtja-Content'!$A$1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1397479</xdr:colOff>
      <xdr:row>3</xdr:row>
      <xdr:rowOff>77637</xdr:rowOff>
    </xdr:from>
    <xdr:to>
      <xdr:col>9</xdr:col>
      <xdr:colOff>3499</xdr:colOff>
      <xdr:row>3</xdr:row>
      <xdr:rowOff>165215</xdr:rowOff>
    </xdr:to>
    <xdr:pic>
      <xdr:nvPicPr>
        <xdr:cNvPr id="2" name="Picture 2" descr="http://photos.wikimapia.org/p/00/01/45/06/03_96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959" t="5534" r="11644" b="19763"/>
        <a:stretch>
          <a:fillRect/>
        </a:stretch>
      </xdr:blipFill>
      <xdr:spPr bwMode="auto">
        <a:xfrm>
          <a:off x="5483704" y="401487"/>
          <a:ext cx="9370" cy="87578"/>
        </a:xfrm>
        <a:prstGeom prst="rect">
          <a:avLst/>
        </a:prstGeom>
        <a:noFill/>
      </xdr:spPr>
    </xdr:pic>
    <xdr:clientData/>
  </xdr:twoCellAnchor>
  <xdr:twoCellAnchor>
    <xdr:from>
      <xdr:col>10</xdr:col>
      <xdr:colOff>352987</xdr:colOff>
      <xdr:row>5</xdr:row>
      <xdr:rowOff>72838</xdr:rowOff>
    </xdr:from>
    <xdr:to>
      <xdr:col>12</xdr:col>
      <xdr:colOff>67046</xdr:colOff>
      <xdr:row>8</xdr:row>
      <xdr:rowOff>41390</xdr:rowOff>
    </xdr:to>
    <xdr:sp macro="" textlink="">
      <xdr:nvSpPr>
        <xdr:cNvPr id="3" name="Rectangle 2"/>
        <xdr:cNvSpPr/>
      </xdr:nvSpPr>
      <xdr:spPr>
        <a:xfrm>
          <a:off x="6506137" y="1158688"/>
          <a:ext cx="933259" cy="45432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0</xdr:col>
      <xdr:colOff>47625</xdr:colOff>
      <xdr:row>1</xdr:row>
      <xdr:rowOff>114300</xdr:rowOff>
    </xdr:from>
    <xdr:to>
      <xdr:col>2</xdr:col>
      <xdr:colOff>87849</xdr:colOff>
      <xdr:row>4</xdr:row>
      <xdr:rowOff>19050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276225"/>
          <a:ext cx="13260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5</xdr:row>
          <xdr:rowOff>142875</xdr:rowOff>
        </xdr:from>
        <xdr:to>
          <xdr:col>11</xdr:col>
          <xdr:colOff>514350</xdr:colOff>
          <xdr:row>6</xdr:row>
          <xdr:rowOff>142875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6</xdr:row>
          <xdr:rowOff>142875</xdr:rowOff>
        </xdr:from>
        <xdr:to>
          <xdr:col>11</xdr:col>
          <xdr:colOff>533400</xdr:colOff>
          <xdr:row>8</xdr:row>
          <xdr:rowOff>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550332</xdr:colOff>
      <xdr:row>1</xdr:row>
      <xdr:rowOff>31750</xdr:rowOff>
    </xdr:from>
    <xdr:to>
      <xdr:col>13</xdr:col>
      <xdr:colOff>255925</xdr:colOff>
      <xdr:row>3</xdr:row>
      <xdr:rowOff>94494</xdr:rowOff>
    </xdr:to>
    <xdr:sp macro="" textlink="">
      <xdr:nvSpPr>
        <xdr:cNvPr id="3" name="Rectangle 2"/>
        <xdr:cNvSpPr/>
      </xdr:nvSpPr>
      <xdr:spPr>
        <a:xfrm>
          <a:off x="7302499" y="222250"/>
          <a:ext cx="933259" cy="45432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1</xdr:row>
          <xdr:rowOff>76200</xdr:rowOff>
        </xdr:from>
        <xdr:to>
          <xdr:col>13</xdr:col>
          <xdr:colOff>104775</xdr:colOff>
          <xdr:row>2</xdr:row>
          <xdr:rowOff>47625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2</xdr:row>
          <xdr:rowOff>47625</xdr:rowOff>
        </xdr:from>
        <xdr:to>
          <xdr:col>13</xdr:col>
          <xdr:colOff>123825</xdr:colOff>
          <xdr:row>3</xdr:row>
          <xdr:rowOff>28575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30941" y="2857501"/>
          <a:ext cx="2895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22408</xdr:rowOff>
    </xdr:from>
    <xdr:to>
      <xdr:col>1</xdr:col>
      <xdr:colOff>1440656</xdr:colOff>
      <xdr:row>9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 flipV="1">
          <a:off x="0" y="965383"/>
          <a:ext cx="2393156" cy="17111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78441</xdr:colOff>
      <xdr:row>10</xdr:row>
      <xdr:rowOff>2382</xdr:rowOff>
    </xdr:from>
    <xdr:to>
      <xdr:col>2</xdr:col>
      <xdr:colOff>87966</xdr:colOff>
      <xdr:row>10</xdr:row>
      <xdr:rowOff>2382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78441" y="2859882"/>
          <a:ext cx="2409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45216" y="2819401"/>
          <a:ext cx="276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179294</xdr:rowOff>
    </xdr:from>
    <xdr:to>
      <xdr:col>2</xdr:col>
      <xdr:colOff>-1</xdr:colOff>
      <xdr:row>8</xdr:row>
      <xdr:rowOff>168089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0" y="922244"/>
          <a:ext cx="2238374" cy="16842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78441" y="2819401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945216" y="2819401"/>
          <a:ext cx="276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nslesh\My%20Documents\Quarterly%20National%20Account\2_administraten%20publike\Lidhja%20Paga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servern01\d\pcnew\aa1permua\regfor\Regression_Forecast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inslesh\LOCALS~1\Temp\Rar$DI75.531\Pagat%20Mesata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nstat.gov.al/elirjeta_gdp/Punime%20te%20fundit/viti2005versioni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q01\Elton_GDP\Documents%20and%20Settings\inselal\Desktop\Share\Admin\Ardhurat\Taksat%20e%20subsi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ri"/>
      <sheetName val="Paga"/>
      <sheetName val="Paga (2)"/>
      <sheetName val="Admin"/>
      <sheetName val="Mes Admin"/>
      <sheetName val="Mes Admin Finale"/>
      <sheetName val="Shend"/>
      <sheetName val="Mes Shend"/>
      <sheetName val="Arsim"/>
      <sheetName val="Mes Arsimi"/>
      <sheetName val="Other 92"/>
      <sheetName val="Permbledhes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X1">
            <v>1079</v>
          </cell>
        </row>
        <row r="4">
          <cell r="Y4" t="str">
            <v>2009_3</v>
          </cell>
        </row>
      </sheetData>
      <sheetData sheetId="5"/>
      <sheetData sheetId="6" refreshError="1"/>
      <sheetData sheetId="7">
        <row r="1">
          <cell r="X1">
            <v>1</v>
          </cell>
        </row>
        <row r="2">
          <cell r="X2" t="str">
            <v>2009_3</v>
          </cell>
        </row>
      </sheetData>
      <sheetData sheetId="8" refreshError="1"/>
      <sheetData sheetId="9">
        <row r="1">
          <cell r="X1">
            <v>101</v>
          </cell>
        </row>
        <row r="3">
          <cell r="U3" t="str">
            <v>2009_3</v>
          </cell>
        </row>
      </sheetData>
      <sheetData sheetId="10">
        <row r="1">
          <cell r="X1">
            <v>160</v>
          </cell>
        </row>
        <row r="2">
          <cell r="V2" t="str">
            <v>2009_3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Output"/>
      <sheetName val="Forecast"/>
      <sheetName val="Temp"/>
      <sheetName val="MultMac"/>
      <sheetName val="IndepMac"/>
    </sheetNames>
    <sheetDataSet>
      <sheetData sheetId="0">
        <row r="1">
          <cell r="E1" t="str">
            <v>No. of Variables</v>
          </cell>
          <cell r="G1">
            <v>4</v>
          </cell>
          <cell r="P1">
            <v>0</v>
          </cell>
        </row>
        <row r="2">
          <cell r="E2" t="str">
            <v>No. of Observations</v>
          </cell>
          <cell r="G2">
            <v>20</v>
          </cell>
        </row>
        <row r="3">
          <cell r="A3" t="str">
            <v>Dependent</v>
          </cell>
          <cell r="B3" t="str">
            <v>Indep1</v>
          </cell>
          <cell r="C3" t="str">
            <v>Indep2</v>
          </cell>
          <cell r="D3" t="str">
            <v>Indep3</v>
          </cell>
        </row>
        <row r="4">
          <cell r="A4">
            <v>94.202905783674225</v>
          </cell>
          <cell r="B4">
            <v>103.62628176880334</v>
          </cell>
          <cell r="C4">
            <v>60.140805880668516</v>
          </cell>
          <cell r="D4">
            <v>45.079409770290013</v>
          </cell>
        </row>
        <row r="5">
          <cell r="A5">
            <v>46.260456848566363</v>
          </cell>
          <cell r="B5">
            <v>52.063054354521469</v>
          </cell>
          <cell r="C5">
            <v>10.925398400353046</v>
          </cell>
          <cell r="D5">
            <v>7.1354352280141198</v>
          </cell>
        </row>
        <row r="6">
          <cell r="A6">
            <v>33.671316845049184</v>
          </cell>
          <cell r="B6">
            <v>43.124905005878624</v>
          </cell>
          <cell r="C6">
            <v>18.965392603276634</v>
          </cell>
          <cell r="D6">
            <v>40.188275617176842</v>
          </cell>
        </row>
        <row r="7">
          <cell r="A7">
            <v>69.791167455006331</v>
          </cell>
          <cell r="B7">
            <v>70.949638111574998</v>
          </cell>
          <cell r="C7">
            <v>47.552469476771755</v>
          </cell>
          <cell r="D7">
            <v>40.565079264289864</v>
          </cell>
        </row>
        <row r="8">
          <cell r="A8">
            <v>58</v>
          </cell>
          <cell r="B8">
            <v>67.982592933576683</v>
          </cell>
          <cell r="C8">
            <v>30.066613825681884</v>
          </cell>
          <cell r="D8">
            <v>42.060863299036043</v>
          </cell>
        </row>
        <row r="9">
          <cell r="A9">
            <v>22.912221582659509</v>
          </cell>
          <cell r="B9">
            <v>28.227145655863211</v>
          </cell>
          <cell r="C9">
            <v>17.126712947472225</v>
          </cell>
          <cell r="D9">
            <v>85.039014696493183</v>
          </cell>
        </row>
        <row r="10">
          <cell r="A10">
            <v>79.937267723724318</v>
          </cell>
          <cell r="B10">
            <v>89.263527947130612</v>
          </cell>
          <cell r="C10">
            <v>59.463045910402336</v>
          </cell>
          <cell r="D10">
            <v>97.375846210296331</v>
          </cell>
        </row>
        <row r="11">
          <cell r="A11">
            <v>24.333188386743743</v>
          </cell>
          <cell r="B11">
            <v>31.878979343899164</v>
          </cell>
          <cell r="C11">
            <v>-0.87524467932013295</v>
          </cell>
          <cell r="D11">
            <v>54.629653838251492</v>
          </cell>
        </row>
        <row r="12">
          <cell r="A12">
            <v>5.7156600095548571</v>
          </cell>
          <cell r="B12">
            <v>9.1476356251700857</v>
          </cell>
          <cell r="C12">
            <v>-27.064785500379575</v>
          </cell>
          <cell r="D12">
            <v>20.327047912014873</v>
          </cell>
        </row>
        <row r="13">
          <cell r="A13">
            <v>53.253150834732921</v>
          </cell>
          <cell r="B13">
            <v>56.303890953418964</v>
          </cell>
          <cell r="C13">
            <v>44.45727186461685</v>
          </cell>
          <cell r="D13">
            <v>77.933905040224261</v>
          </cell>
        </row>
        <row r="14">
          <cell r="A14">
            <v>44.329172304759211</v>
          </cell>
          <cell r="B14">
            <v>51.741954859500957</v>
          </cell>
          <cell r="C14">
            <v>21.467921637925883</v>
          </cell>
          <cell r="D14">
            <v>12.78612104252465</v>
          </cell>
        </row>
        <row r="15">
          <cell r="A15">
            <v>46</v>
          </cell>
          <cell r="B15">
            <v>51.410375675853246</v>
          </cell>
          <cell r="C15">
            <v>19.78531634551809</v>
          </cell>
          <cell r="D15">
            <v>14.347633191881437</v>
          </cell>
        </row>
        <row r="16">
          <cell r="A16">
            <v>24.48765043612584</v>
          </cell>
          <cell r="B16">
            <v>33.977854804894378</v>
          </cell>
          <cell r="C16">
            <v>-2.7537467335772945</v>
          </cell>
          <cell r="D16">
            <v>95.465223733935673</v>
          </cell>
        </row>
        <row r="17">
          <cell r="A17">
            <v>38.832535640335394</v>
          </cell>
          <cell r="B17">
            <v>43.203513843610899</v>
          </cell>
          <cell r="C17">
            <v>2.0441446091603908</v>
          </cell>
          <cell r="D17">
            <v>58.805148379172564</v>
          </cell>
        </row>
        <row r="18">
          <cell r="A18">
            <v>19.798154205109377</v>
          </cell>
          <cell r="B18">
            <v>25.222475323957077</v>
          </cell>
          <cell r="C18">
            <v>-16.856803061058137</v>
          </cell>
          <cell r="D18">
            <v>4.0737767178522288</v>
          </cell>
        </row>
        <row r="19">
          <cell r="A19">
            <v>21.167186750505842</v>
          </cell>
          <cell r="B19">
            <v>28.18208452579541</v>
          </cell>
          <cell r="C19">
            <v>12.334257122436789</v>
          </cell>
          <cell r="D19">
            <v>7.4250132513889788</v>
          </cell>
        </row>
        <row r="20">
          <cell r="A20">
            <v>22</v>
          </cell>
          <cell r="B20">
            <v>28.721810572016626</v>
          </cell>
          <cell r="C20">
            <v>-17.535727507344269</v>
          </cell>
          <cell r="D20">
            <v>19.940127709935517</v>
          </cell>
        </row>
        <row r="21">
          <cell r="A21">
            <v>23</v>
          </cell>
          <cell r="B21">
            <v>27.740312446855924</v>
          </cell>
          <cell r="C21">
            <v>-11.431430877457217</v>
          </cell>
          <cell r="D21">
            <v>20.187173582186844</v>
          </cell>
        </row>
        <row r="22">
          <cell r="A22">
            <v>39.832914619039016</v>
          </cell>
          <cell r="B22">
            <v>40.468555291317486</v>
          </cell>
          <cell r="C22">
            <v>36.392737615589525</v>
          </cell>
          <cell r="D22">
            <v>70.213343240969991</v>
          </cell>
        </row>
        <row r="23">
          <cell r="A23">
            <v>64.214344836904687</v>
          </cell>
          <cell r="B23">
            <v>67.298401691672254</v>
          </cell>
          <cell r="C23">
            <v>49.124742240732864</v>
          </cell>
          <cell r="D23">
            <v>49.640697061863115</v>
          </cell>
        </row>
      </sheetData>
      <sheetData sheetId="1">
        <row r="3">
          <cell r="A3" t="str">
            <v>Equation Parameters</v>
          </cell>
        </row>
        <row r="4">
          <cell r="A4" t="str">
            <v>R Square</v>
          </cell>
          <cell r="B4">
            <v>0.98942269074867251</v>
          </cell>
          <cell r="C4" t="str">
            <v xml:space="preserve"> 98.94% of the change in Dependent can be explained by the change in the 3 Independent Variables</v>
          </cell>
        </row>
        <row r="5">
          <cell r="A5" t="str">
            <v>Adjusted R Square</v>
          </cell>
          <cell r="B5">
            <v>0.98743944526404859</v>
          </cell>
          <cell r="C5" t="str">
            <v xml:space="preserve"> Adjusted for Sample Size bias</v>
          </cell>
          <cell r="I5">
            <v>2.5538418304475297</v>
          </cell>
          <cell r="J5" t="str">
            <v xml:space="preserve">  Durbin-Watson Statistic</v>
          </cell>
          <cell r="N5" t="str">
            <v>Critical D-W Values: Lower (Dl)=1.00; Upper (Du)=1.68</v>
          </cell>
        </row>
        <row r="6">
          <cell r="A6" t="str">
            <v>Standard Error</v>
          </cell>
          <cell r="B6">
            <v>2.5609392330812422</v>
          </cell>
          <cell r="C6" t="str">
            <v xml:space="preserve"> to +/- on result of Regression Equation</v>
          </cell>
          <cell r="J6" t="str">
            <v>Therefore Negative Autocorrelation maybe present at 95% Confidence</v>
          </cell>
        </row>
        <row r="7">
          <cell r="A7" t="str">
            <v>F - Statistic</v>
          </cell>
          <cell r="B7">
            <v>498.89068116865161</v>
          </cell>
          <cell r="C7" t="str">
            <v xml:space="preserve"> Therefore analysis IS Significant</v>
          </cell>
          <cell r="I7">
            <v>3.1273543754650746</v>
          </cell>
          <cell r="J7" t="str">
            <v xml:space="preserve">  Critical F-Statistic at 95% Confidence</v>
          </cell>
          <cell r="P7" t="str">
            <v xml:space="preserve"> (Significance holds to 100.0% Level of Confidence)</v>
          </cell>
        </row>
        <row r="9">
          <cell r="A9" t="str">
            <v xml:space="preserve"> Multiple Regression Equation</v>
          </cell>
          <cell r="E9" t="str">
            <v>Independent Analysis</v>
          </cell>
          <cell r="I9" t="str">
            <v>Auto Correlation</v>
          </cell>
          <cell r="J9" t="str">
            <v>Tests for Multicolinearity between Independent Variables</v>
          </cell>
        </row>
        <row r="10">
          <cell r="B10" t="str">
            <v>Coefficients</v>
          </cell>
          <cell r="C10" t="str">
            <v>Standard Error</v>
          </cell>
          <cell r="E10" t="str">
            <v xml:space="preserve"> R Squared</v>
          </cell>
          <cell r="F10" t="str">
            <v xml:space="preserve"> Gradient</v>
          </cell>
          <cell r="G10" t="str">
            <v xml:space="preserve"> Intercept</v>
          </cell>
          <cell r="I10" t="str">
            <v>Dl=1.20 Du=1.41</v>
          </cell>
          <cell r="J10" t="str">
            <v xml:space="preserve">Adjusted R-Squared against other Indep </v>
          </cell>
          <cell r="K10" t="str">
            <v>Independent R-Square Matrix</v>
          </cell>
        </row>
        <row r="11">
          <cell r="A11" t="str">
            <v>Intercept</v>
          </cell>
          <cell r="B11">
            <v>-0.35710865451048335</v>
          </cell>
          <cell r="C11">
            <v>2.289982527459844</v>
          </cell>
          <cell r="I11" t="str">
            <v>DW-Stat</v>
          </cell>
        </row>
        <row r="12">
          <cell r="A12" t="str">
            <v>Indep1</v>
          </cell>
          <cell r="B12">
            <v>0.85587438081697798</v>
          </cell>
          <cell r="C12">
            <v>5.5436136340869593E-2</v>
          </cell>
          <cell r="E12">
            <v>0.98570843075001191</v>
          </cell>
          <cell r="F12">
            <v>0.97173293197231314</v>
          </cell>
          <cell r="G12">
            <v>-4.5963429613504232</v>
          </cell>
          <cell r="I12">
            <v>2.4255992957428472</v>
          </cell>
          <cell r="J12">
            <v>0.76968651765812923</v>
          </cell>
          <cell r="K12">
            <v>1</v>
          </cell>
          <cell r="L12">
            <v>0.7807950978837267</v>
          </cell>
          <cell r="M12">
            <v>7.6866305087159623E-2</v>
          </cell>
          <cell r="U12" t="str">
            <v>Indep1</v>
          </cell>
        </row>
        <row r="13">
          <cell r="A13" t="str">
            <v>Indep2</v>
          </cell>
          <cell r="B13">
            <v>0.12470050637701124</v>
          </cell>
          <cell r="C13">
            <v>5.2609163735930609E-2</v>
          </cell>
          <cell r="E13">
            <v>0.81596491442934149</v>
          </cell>
          <cell r="F13">
            <v>0.78806901583047428</v>
          </cell>
          <cell r="G13">
            <v>27.664579218502453</v>
          </cell>
          <cell r="I13">
            <v>1.9016696302881781</v>
          </cell>
          <cell r="J13">
            <v>0.79681383986500676</v>
          </cell>
          <cell r="K13">
            <v>0.7807950978837267</v>
          </cell>
          <cell r="L13">
            <v>1</v>
          </cell>
          <cell r="M13">
            <v>0.18559700086445963</v>
          </cell>
          <cell r="U13" t="str">
            <v>Indep2</v>
          </cell>
        </row>
        <row r="14">
          <cell r="A14" t="str">
            <v>Indep3</v>
          </cell>
          <cell r="B14">
            <v>-2.1683258330503552E-2</v>
          </cell>
          <cell r="C14">
            <v>2.2282941877398738E-2</v>
          </cell>
          <cell r="E14">
            <v>7.5858575085584426E-2</v>
          </cell>
          <cell r="F14">
            <v>0.20885705522393228</v>
          </cell>
          <cell r="G14">
            <v>32.5724980011151</v>
          </cell>
          <cell r="I14">
            <v>1.7055884211359829</v>
          </cell>
          <cell r="J14">
            <v>0.14432574750962412</v>
          </cell>
          <cell r="K14">
            <v>7.6866305087159623E-2</v>
          </cell>
          <cell r="L14">
            <v>0.18559700086445963</v>
          </cell>
          <cell r="M14">
            <v>1</v>
          </cell>
          <cell r="U14" t="str">
            <v>Indep3</v>
          </cell>
        </row>
        <row r="22">
          <cell r="A22" t="str">
            <v xml:space="preserve">Dependent = </v>
          </cell>
          <cell r="B22" t="str">
            <v>0.86*Indep1 + 0.12*Indep2 + -0.02*Indep3 + -0.36 (+/- 2.56)</v>
          </cell>
          <cell r="K22" t="str">
            <v>Indep1</v>
          </cell>
          <cell r="L22" t="str">
            <v>Indep2</v>
          </cell>
          <cell r="M22" t="str">
            <v>Indep3</v>
          </cell>
        </row>
        <row r="24">
          <cell r="A24" t="str">
            <v>Actual versus Predicted Dependent</v>
          </cell>
          <cell r="K24" t="str">
            <v>Step 2 - Forecasting</v>
          </cell>
        </row>
        <row r="25">
          <cell r="K25" t="str">
            <v>Trend R-Squared Matrix</v>
          </cell>
          <cell r="P25" t="str">
            <v>3rd Ord Polynomial</v>
          </cell>
          <cell r="Q25" t="str">
            <v>2nd Ord Polynomial</v>
          </cell>
          <cell r="R25" t="str">
            <v>Exponential</v>
          </cell>
          <cell r="S25" t="str">
            <v>Linear</v>
          </cell>
        </row>
        <row r="27">
          <cell r="K27" t="str">
            <v>Independent Variable</v>
          </cell>
          <cell r="T27" t="str">
            <v>Choose Method</v>
          </cell>
        </row>
        <row r="28">
          <cell r="K28" t="str">
            <v>Indep1</v>
          </cell>
          <cell r="P28">
            <v>0.33114899218271193</v>
          </cell>
          <cell r="Q28">
            <v>0.32730319434876626</v>
          </cell>
          <cell r="R28">
            <v>0.11267768872073029</v>
          </cell>
          <cell r="S28">
            <v>0.19565925849166566</v>
          </cell>
          <cell r="U28" t="str">
            <v>Linear</v>
          </cell>
        </row>
        <row r="29">
          <cell r="K29" t="str">
            <v>Indep2</v>
          </cell>
          <cell r="P29">
            <v>0.31312466886155887</v>
          </cell>
          <cell r="Q29">
            <v>0.22131366634565902</v>
          </cell>
          <cell r="R29" t="e">
            <v>#NUM!</v>
          </cell>
          <cell r="S29">
            <v>0.10119714514195569</v>
          </cell>
          <cell r="U29" t="str">
            <v>Linear</v>
          </cell>
        </row>
        <row r="30">
          <cell r="K30" t="str">
            <v>Indep3</v>
          </cell>
          <cell r="P30">
            <v>0.18241797308472479</v>
          </cell>
          <cell r="Q30">
            <v>2.8090884873810319E-2</v>
          </cell>
          <cell r="R30">
            <v>1.8779440217156228E-2</v>
          </cell>
          <cell r="S30">
            <v>9.7158090118854758E-3</v>
          </cell>
          <cell r="U30" t="str">
            <v>Linear</v>
          </cell>
        </row>
        <row r="39">
          <cell r="K39" t="str">
            <v>Number of Periods to Forecast</v>
          </cell>
          <cell r="P39">
            <v>10</v>
          </cell>
        </row>
      </sheetData>
      <sheetData sheetId="2">
        <row r="1">
          <cell r="A1" t="str">
            <v>Forecast Output</v>
          </cell>
        </row>
        <row r="2">
          <cell r="A2">
            <v>-0.35710865451048335</v>
          </cell>
          <cell r="B2">
            <v>0.85587438081697798</v>
          </cell>
          <cell r="C2">
            <v>0.12470050637701124</v>
          </cell>
          <cell r="D2">
            <v>-2.1683258330503552E-2</v>
          </cell>
        </row>
        <row r="3">
          <cell r="A3" t="str">
            <v>Time Period</v>
          </cell>
          <cell r="B3" t="str">
            <v>Indep1</v>
          </cell>
          <cell r="C3" t="str">
            <v>Indep2</v>
          </cell>
          <cell r="D3" t="str">
            <v>Indep3</v>
          </cell>
          <cell r="L3" t="str">
            <v>Dependent</v>
          </cell>
        </row>
        <row r="4">
          <cell r="A4">
            <v>1</v>
          </cell>
          <cell r="B4">
            <v>103.62628176880334</v>
          </cell>
          <cell r="C4">
            <v>60.140805880668516</v>
          </cell>
          <cell r="D4">
            <v>45.079409770290013</v>
          </cell>
          <cell r="L4">
            <v>94.202905783674225</v>
          </cell>
        </row>
        <row r="5">
          <cell r="A5">
            <v>2</v>
          </cell>
          <cell r="B5">
            <v>52.063054354521469</v>
          </cell>
          <cell r="C5">
            <v>10.925398400353046</v>
          </cell>
          <cell r="D5">
            <v>7.1354352280141198</v>
          </cell>
          <cell r="L5">
            <v>46.260456848566363</v>
          </cell>
        </row>
        <row r="6">
          <cell r="A6">
            <v>3</v>
          </cell>
          <cell r="B6">
            <v>43.124905005878624</v>
          </cell>
          <cell r="C6">
            <v>18.965392603276634</v>
          </cell>
          <cell r="D6">
            <v>40.188275617176842</v>
          </cell>
          <cell r="L6">
            <v>33.671316845049184</v>
          </cell>
        </row>
        <row r="7">
          <cell r="A7">
            <v>4</v>
          </cell>
          <cell r="B7">
            <v>70.949638111574998</v>
          </cell>
          <cell r="C7">
            <v>47.552469476771755</v>
          </cell>
          <cell r="D7">
            <v>40.565079264289864</v>
          </cell>
          <cell r="L7">
            <v>69.791167455006331</v>
          </cell>
        </row>
        <row r="8">
          <cell r="A8">
            <v>5</v>
          </cell>
          <cell r="B8">
            <v>67.982592933576683</v>
          </cell>
          <cell r="C8">
            <v>30.066613825681884</v>
          </cell>
          <cell r="D8">
            <v>42.060863299036043</v>
          </cell>
          <cell r="L8">
            <v>58</v>
          </cell>
        </row>
        <row r="9">
          <cell r="A9">
            <v>6</v>
          </cell>
          <cell r="B9">
            <v>28.227145655863211</v>
          </cell>
          <cell r="C9">
            <v>17.126712947472225</v>
          </cell>
          <cell r="D9">
            <v>85.039014696493183</v>
          </cell>
          <cell r="L9">
            <v>22.912221582659509</v>
          </cell>
        </row>
        <row r="10">
          <cell r="A10">
            <v>7</v>
          </cell>
          <cell r="B10">
            <v>89.263527947130612</v>
          </cell>
          <cell r="C10">
            <v>59.463045910402336</v>
          </cell>
          <cell r="D10">
            <v>97.375846210296331</v>
          </cell>
          <cell r="L10">
            <v>79.937267723724318</v>
          </cell>
        </row>
        <row r="11">
          <cell r="A11">
            <v>8</v>
          </cell>
          <cell r="B11">
            <v>31.878979343899164</v>
          </cell>
          <cell r="C11">
            <v>-0.87524467932013295</v>
          </cell>
          <cell r="D11">
            <v>54.629653838251492</v>
          </cell>
          <cell r="L11">
            <v>24.333188386743743</v>
          </cell>
        </row>
        <row r="12">
          <cell r="A12">
            <v>9</v>
          </cell>
          <cell r="B12">
            <v>9.1476356251700857</v>
          </cell>
          <cell r="C12">
            <v>-27.064785500379575</v>
          </cell>
          <cell r="D12">
            <v>20.327047912014873</v>
          </cell>
          <cell r="L12">
            <v>5.7156600095548571</v>
          </cell>
        </row>
        <row r="13">
          <cell r="A13">
            <v>10</v>
          </cell>
          <cell r="B13">
            <v>56.303890953418964</v>
          </cell>
          <cell r="C13">
            <v>44.45727186461685</v>
          </cell>
          <cell r="D13">
            <v>77.933905040224261</v>
          </cell>
          <cell r="L13">
            <v>53.253150834732921</v>
          </cell>
        </row>
        <row r="14">
          <cell r="A14">
            <v>11</v>
          </cell>
          <cell r="B14">
            <v>51.741954859500957</v>
          </cell>
          <cell r="C14">
            <v>21.467921637925883</v>
          </cell>
          <cell r="D14">
            <v>12.78612104252465</v>
          </cell>
          <cell r="L14">
            <v>44.329172304759211</v>
          </cell>
        </row>
        <row r="15">
          <cell r="A15">
            <v>12</v>
          </cell>
          <cell r="B15">
            <v>51.410375675853246</v>
          </cell>
          <cell r="C15">
            <v>19.78531634551809</v>
          </cell>
          <cell r="D15">
            <v>14.347633191881437</v>
          </cell>
          <cell r="L15">
            <v>46</v>
          </cell>
        </row>
        <row r="16">
          <cell r="A16">
            <v>13</v>
          </cell>
          <cell r="B16">
            <v>33.977854804894378</v>
          </cell>
          <cell r="C16">
            <v>-2.7537467335772945</v>
          </cell>
          <cell r="D16">
            <v>95.465223733935673</v>
          </cell>
          <cell r="L16">
            <v>24.48765043612584</v>
          </cell>
        </row>
        <row r="17">
          <cell r="A17">
            <v>14</v>
          </cell>
          <cell r="B17">
            <v>43.203513843610899</v>
          </cell>
          <cell r="C17">
            <v>2.0441446091603908</v>
          </cell>
          <cell r="D17">
            <v>58.805148379172564</v>
          </cell>
          <cell r="L17">
            <v>38.832535640335394</v>
          </cell>
        </row>
        <row r="18">
          <cell r="A18">
            <v>15</v>
          </cell>
          <cell r="B18">
            <v>25.222475323957077</v>
          </cell>
          <cell r="C18">
            <v>-16.856803061058137</v>
          </cell>
          <cell r="D18">
            <v>4.0737767178522288</v>
          </cell>
          <cell r="L18">
            <v>19.798154205109377</v>
          </cell>
        </row>
        <row r="19">
          <cell r="A19">
            <v>16</v>
          </cell>
          <cell r="B19">
            <v>28.18208452579541</v>
          </cell>
          <cell r="C19">
            <v>12.334257122436789</v>
          </cell>
          <cell r="D19">
            <v>7.4250132513889788</v>
          </cell>
          <cell r="L19">
            <v>21.167186750505842</v>
          </cell>
        </row>
        <row r="20">
          <cell r="A20">
            <v>17</v>
          </cell>
          <cell r="B20">
            <v>28.721810572016626</v>
          </cell>
          <cell r="C20">
            <v>-17.535727507344269</v>
          </cell>
          <cell r="D20">
            <v>19.940127709935517</v>
          </cell>
          <cell r="L20">
            <v>22</v>
          </cell>
        </row>
        <row r="21">
          <cell r="A21">
            <v>18</v>
          </cell>
          <cell r="B21">
            <v>27.740312446855924</v>
          </cell>
          <cell r="C21">
            <v>-11.431430877457217</v>
          </cell>
          <cell r="D21">
            <v>20.187173582186844</v>
          </cell>
          <cell r="L21">
            <v>23</v>
          </cell>
        </row>
        <row r="22">
          <cell r="A22">
            <v>19</v>
          </cell>
          <cell r="B22">
            <v>40.468555291317486</v>
          </cell>
          <cell r="C22">
            <v>36.392737615589525</v>
          </cell>
          <cell r="D22">
            <v>70.213343240969991</v>
          </cell>
          <cell r="L22">
            <v>39.832914619039016</v>
          </cell>
        </row>
        <row r="23">
          <cell r="A23">
            <v>20</v>
          </cell>
          <cell r="B23">
            <v>67.298401691672254</v>
          </cell>
          <cell r="C23">
            <v>49.124742240732864</v>
          </cell>
          <cell r="D23">
            <v>49.640697061863115</v>
          </cell>
          <cell r="L23">
            <v>64.214344836904687</v>
          </cell>
        </row>
        <row r="24">
          <cell r="A24">
            <v>21</v>
          </cell>
          <cell r="B24">
            <v>29.198218630656399</v>
          </cell>
          <cell r="C24">
            <v>2.878579968817828</v>
          </cell>
          <cell r="L24">
            <v>24.991859016719616</v>
          </cell>
        </row>
        <row r="25">
          <cell r="A25">
            <v>22</v>
          </cell>
          <cell r="B25">
            <v>27.452644258646004</v>
          </cell>
          <cell r="C25">
            <v>1.4702109557458591</v>
          </cell>
          <cell r="L25">
            <v>23.322242302809471</v>
          </cell>
        </row>
        <row r="26">
          <cell r="A26">
            <v>23</v>
          </cell>
          <cell r="B26">
            <v>25.707069886635601</v>
          </cell>
          <cell r="C26">
            <v>6.1841942673886763E-2</v>
          </cell>
          <cell r="L26">
            <v>21.652625588899312</v>
          </cell>
        </row>
        <row r="27">
          <cell r="A27">
            <v>24</v>
          </cell>
          <cell r="B27">
            <v>23.961495514625199</v>
          </cell>
          <cell r="C27">
            <v>-1.3465270703980821</v>
          </cell>
          <cell r="L27">
            <v>19.98300887498916</v>
          </cell>
        </row>
        <row r="28">
          <cell r="A28">
            <v>25</v>
          </cell>
          <cell r="B28">
            <v>22.215921142614803</v>
          </cell>
          <cell r="C28">
            <v>-2.7548960834700509</v>
          </cell>
          <cell r="L28">
            <v>18.313392161079008</v>
          </cell>
        </row>
        <row r="29">
          <cell r="A29">
            <v>26</v>
          </cell>
          <cell r="B29">
            <v>20.470346770604401</v>
          </cell>
          <cell r="C29">
            <v>-4.1632650965420197</v>
          </cell>
          <cell r="L29">
            <v>16.643775447168856</v>
          </cell>
        </row>
        <row r="30">
          <cell r="A30">
            <v>27</v>
          </cell>
          <cell r="B30">
            <v>18.724772398593998</v>
          </cell>
          <cell r="C30">
            <v>-5.5716341096139885</v>
          </cell>
          <cell r="L30">
            <v>14.974158733258705</v>
          </cell>
        </row>
        <row r="31">
          <cell r="A31">
            <v>28</v>
          </cell>
          <cell r="B31">
            <v>16.979198026583603</v>
          </cell>
          <cell r="C31">
            <v>-6.9800031226859574</v>
          </cell>
          <cell r="L31">
            <v>13.304542019348554</v>
          </cell>
        </row>
        <row r="32">
          <cell r="A32">
            <v>29</v>
          </cell>
          <cell r="B32">
            <v>15.233623654573201</v>
          </cell>
          <cell r="C32">
            <v>-8.3883721357579333</v>
          </cell>
          <cell r="L32">
            <v>11.634925305438399</v>
          </cell>
        </row>
        <row r="33">
          <cell r="A33">
            <v>30</v>
          </cell>
          <cell r="B33">
            <v>13.488049282562798</v>
          </cell>
          <cell r="C33">
            <v>-9.7967411488299021</v>
          </cell>
          <cell r="L33">
            <v>9.9653085915282436</v>
          </cell>
        </row>
        <row r="34">
          <cell r="A34">
            <v>31</v>
          </cell>
          <cell r="B34">
            <v>11.742474910552403</v>
          </cell>
          <cell r="C34">
            <v>-11.205110161901871</v>
          </cell>
          <cell r="L34">
            <v>8.2956918776180952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  <row r="41">
          <cell r="A41">
            <v>38</v>
          </cell>
        </row>
        <row r="42">
          <cell r="A42">
            <v>39</v>
          </cell>
        </row>
        <row r="43">
          <cell r="A43">
            <v>40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39">
          <cell r="A139">
            <v>136</v>
          </cell>
        </row>
        <row r="140">
          <cell r="A140">
            <v>137</v>
          </cell>
        </row>
        <row r="141">
          <cell r="A141">
            <v>138</v>
          </cell>
        </row>
        <row r="142">
          <cell r="A142">
            <v>139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0">
          <cell r="A150">
            <v>147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</sheetData>
      <sheetData sheetId="3">
        <row r="3">
          <cell r="AF3" t="str">
            <v>DL</v>
          </cell>
          <cell r="AG3">
            <v>1</v>
          </cell>
          <cell r="AH3">
            <v>2</v>
          </cell>
          <cell r="AI3">
            <v>3</v>
          </cell>
          <cell r="AJ3">
            <v>4</v>
          </cell>
          <cell r="AK3">
            <v>5</v>
          </cell>
          <cell r="AM3" t="str">
            <v>DU</v>
          </cell>
          <cell r="AN3">
            <v>1</v>
          </cell>
          <cell r="AO3">
            <v>2</v>
          </cell>
          <cell r="AP3">
            <v>3</v>
          </cell>
          <cell r="AQ3">
            <v>4</v>
          </cell>
          <cell r="AR3">
            <v>5</v>
          </cell>
        </row>
        <row r="4">
          <cell r="D4">
            <v>45.079409770290013</v>
          </cell>
          <cell r="L4">
            <v>1</v>
          </cell>
          <cell r="AF4">
            <v>0</v>
          </cell>
          <cell r="AG4">
            <v>1.08</v>
          </cell>
          <cell r="AH4">
            <v>0.95</v>
          </cell>
          <cell r="AI4">
            <v>0.82</v>
          </cell>
          <cell r="AJ4">
            <v>0.69</v>
          </cell>
          <cell r="AK4">
            <v>0.56000000000000005</v>
          </cell>
          <cell r="AM4">
            <v>0</v>
          </cell>
          <cell r="AN4">
            <v>1.36</v>
          </cell>
          <cell r="AO4">
            <v>1.54</v>
          </cell>
          <cell r="AP4">
            <v>1.75</v>
          </cell>
          <cell r="AQ4">
            <v>1.97</v>
          </cell>
          <cell r="AR4">
            <v>2.21</v>
          </cell>
        </row>
        <row r="5">
          <cell r="D5">
            <v>7.1354352280141198</v>
          </cell>
          <cell r="L5">
            <v>2</v>
          </cell>
          <cell r="AF5">
            <v>15</v>
          </cell>
          <cell r="AG5">
            <v>1.08</v>
          </cell>
          <cell r="AH5">
            <v>0.95</v>
          </cell>
          <cell r="AI5">
            <v>0.82</v>
          </cell>
          <cell r="AJ5">
            <v>0.69</v>
          </cell>
          <cell r="AK5">
            <v>0.56000000000000005</v>
          </cell>
          <cell r="AM5">
            <v>15</v>
          </cell>
          <cell r="AN5">
            <v>1.36</v>
          </cell>
          <cell r="AO5">
            <v>1.54</v>
          </cell>
          <cell r="AP5">
            <v>1.75</v>
          </cell>
          <cell r="AQ5">
            <v>1.97</v>
          </cell>
          <cell r="AR5">
            <v>2.21</v>
          </cell>
        </row>
        <row r="6">
          <cell r="D6">
            <v>40.188275617176842</v>
          </cell>
          <cell r="L6">
            <v>3</v>
          </cell>
          <cell r="AF6">
            <v>16</v>
          </cell>
          <cell r="AG6">
            <v>1.1000000000000001</v>
          </cell>
          <cell r="AH6">
            <v>0.98</v>
          </cell>
          <cell r="AI6">
            <v>0.86</v>
          </cell>
          <cell r="AJ6">
            <v>0.74</v>
          </cell>
          <cell r="AK6">
            <v>0.62</v>
          </cell>
          <cell r="AM6">
            <v>16</v>
          </cell>
          <cell r="AN6">
            <v>1.37</v>
          </cell>
          <cell r="AO6">
            <v>1.54</v>
          </cell>
          <cell r="AP6">
            <v>1.73</v>
          </cell>
          <cell r="AQ6">
            <v>1.93</v>
          </cell>
          <cell r="AR6">
            <v>2.15</v>
          </cell>
        </row>
        <row r="7">
          <cell r="D7">
            <v>40.565079264289864</v>
          </cell>
          <cell r="L7">
            <v>4</v>
          </cell>
          <cell r="AF7">
            <v>17</v>
          </cell>
          <cell r="AG7">
            <v>1.1299999999999999</v>
          </cell>
          <cell r="AH7">
            <v>1.02</v>
          </cell>
          <cell r="AI7">
            <v>0.9</v>
          </cell>
          <cell r="AJ7">
            <v>0.78</v>
          </cell>
          <cell r="AK7">
            <v>0.67</v>
          </cell>
          <cell r="AM7">
            <v>17</v>
          </cell>
          <cell r="AN7">
            <v>1.38</v>
          </cell>
          <cell r="AO7">
            <v>1.54</v>
          </cell>
          <cell r="AP7">
            <v>1.71</v>
          </cell>
          <cell r="AQ7">
            <v>1.9</v>
          </cell>
          <cell r="AR7">
            <v>2.1</v>
          </cell>
        </row>
        <row r="8">
          <cell r="D8">
            <v>42.060863299036043</v>
          </cell>
          <cell r="L8">
            <v>5</v>
          </cell>
          <cell r="AF8">
            <v>18</v>
          </cell>
          <cell r="AG8">
            <v>1.1599999999999999</v>
          </cell>
          <cell r="AH8">
            <v>1.05</v>
          </cell>
          <cell r="AI8">
            <v>0.93</v>
          </cell>
          <cell r="AJ8">
            <v>0.82</v>
          </cell>
          <cell r="AK8">
            <v>0.71</v>
          </cell>
          <cell r="AM8">
            <v>18</v>
          </cell>
          <cell r="AN8">
            <v>1.39</v>
          </cell>
          <cell r="AO8">
            <v>1.53</v>
          </cell>
          <cell r="AP8">
            <v>1.69</v>
          </cell>
          <cell r="AQ8">
            <v>1.87</v>
          </cell>
          <cell r="AR8">
            <v>2.06</v>
          </cell>
        </row>
        <row r="9">
          <cell r="D9">
            <v>85.039014696493183</v>
          </cell>
          <cell r="L9">
            <v>6</v>
          </cell>
          <cell r="AF9">
            <v>19</v>
          </cell>
          <cell r="AG9">
            <v>1.18</v>
          </cell>
          <cell r="AH9">
            <v>1.08</v>
          </cell>
          <cell r="AI9">
            <v>0.97</v>
          </cell>
          <cell r="AJ9">
            <v>0.86</v>
          </cell>
          <cell r="AK9">
            <v>0.75</v>
          </cell>
          <cell r="AM9">
            <v>19</v>
          </cell>
          <cell r="AN9">
            <v>1.4</v>
          </cell>
          <cell r="AO9">
            <v>1.53</v>
          </cell>
          <cell r="AP9">
            <v>1.68</v>
          </cell>
          <cell r="AQ9">
            <v>1.85</v>
          </cell>
          <cell r="AR9">
            <v>2.02</v>
          </cell>
        </row>
        <row r="10">
          <cell r="D10">
            <v>97.375846210296331</v>
          </cell>
          <cell r="L10">
            <v>7</v>
          </cell>
          <cell r="AF10">
            <v>20</v>
          </cell>
          <cell r="AG10">
            <v>1.2</v>
          </cell>
          <cell r="AH10">
            <v>1.1000000000000001</v>
          </cell>
          <cell r="AI10">
            <v>1</v>
          </cell>
          <cell r="AJ10">
            <v>0.9</v>
          </cell>
          <cell r="AK10">
            <v>0.79</v>
          </cell>
          <cell r="AM10">
            <v>20</v>
          </cell>
          <cell r="AN10">
            <v>1.41</v>
          </cell>
          <cell r="AO10">
            <v>1.54</v>
          </cell>
          <cell r="AP10">
            <v>1.68</v>
          </cell>
          <cell r="AQ10">
            <v>1.83</v>
          </cell>
          <cell r="AR10">
            <v>1.99</v>
          </cell>
        </row>
        <row r="11">
          <cell r="D11">
            <v>54.629653838251492</v>
          </cell>
          <cell r="L11">
            <v>8</v>
          </cell>
          <cell r="AF11">
            <v>21</v>
          </cell>
          <cell r="AG11">
            <v>1.22</v>
          </cell>
          <cell r="AH11">
            <v>1.1299999999999999</v>
          </cell>
          <cell r="AI11">
            <v>1.03</v>
          </cell>
          <cell r="AJ11">
            <v>0.93</v>
          </cell>
          <cell r="AK11">
            <v>0.83</v>
          </cell>
          <cell r="AM11">
            <v>21</v>
          </cell>
          <cell r="AN11">
            <v>1.42</v>
          </cell>
          <cell r="AO11">
            <v>1.54</v>
          </cell>
          <cell r="AP11">
            <v>1.67</v>
          </cell>
          <cell r="AQ11">
            <v>1.81</v>
          </cell>
          <cell r="AR11">
            <v>1.96</v>
          </cell>
        </row>
        <row r="12">
          <cell r="D12">
            <v>20.327047912014873</v>
          </cell>
          <cell r="L12">
            <v>9</v>
          </cell>
          <cell r="AF12">
            <v>22</v>
          </cell>
          <cell r="AG12">
            <v>1.24</v>
          </cell>
          <cell r="AH12">
            <v>1.1499999999999999</v>
          </cell>
          <cell r="AI12">
            <v>1.05</v>
          </cell>
          <cell r="AJ12">
            <v>0.96</v>
          </cell>
          <cell r="AK12">
            <v>0.86</v>
          </cell>
          <cell r="AM12">
            <v>22</v>
          </cell>
          <cell r="AN12">
            <v>1.43</v>
          </cell>
          <cell r="AO12">
            <v>1.54</v>
          </cell>
          <cell r="AP12">
            <v>1.66</v>
          </cell>
          <cell r="AQ12">
            <v>1.8</v>
          </cell>
          <cell r="AR12">
            <v>1.94</v>
          </cell>
        </row>
        <row r="13">
          <cell r="D13">
            <v>77.933905040224261</v>
          </cell>
          <cell r="L13">
            <v>10</v>
          </cell>
          <cell r="AF13">
            <v>23</v>
          </cell>
          <cell r="AG13">
            <v>1.26</v>
          </cell>
          <cell r="AH13">
            <v>1.17</v>
          </cell>
          <cell r="AI13">
            <v>1.08</v>
          </cell>
          <cell r="AJ13">
            <v>0.99</v>
          </cell>
          <cell r="AK13">
            <v>0.9</v>
          </cell>
          <cell r="AM13">
            <v>23</v>
          </cell>
          <cell r="AN13">
            <v>1.44</v>
          </cell>
          <cell r="AO13">
            <v>1.54</v>
          </cell>
          <cell r="AP13">
            <v>1.66</v>
          </cell>
          <cell r="AQ13">
            <v>1.79</v>
          </cell>
          <cell r="AR13">
            <v>1.92</v>
          </cell>
        </row>
        <row r="14">
          <cell r="D14">
            <v>12.78612104252465</v>
          </cell>
          <cell r="L14">
            <v>11</v>
          </cell>
          <cell r="AF14">
            <v>24</v>
          </cell>
          <cell r="AG14">
            <v>1.27</v>
          </cell>
          <cell r="AH14">
            <v>1.19</v>
          </cell>
          <cell r="AI14">
            <v>1.1000000000000001</v>
          </cell>
          <cell r="AJ14">
            <v>1.01</v>
          </cell>
          <cell r="AK14">
            <v>0.93</v>
          </cell>
          <cell r="AM14">
            <v>24</v>
          </cell>
          <cell r="AN14">
            <v>1.45</v>
          </cell>
          <cell r="AO14">
            <v>1.55</v>
          </cell>
          <cell r="AP14">
            <v>1.66</v>
          </cell>
          <cell r="AQ14">
            <v>1.78</v>
          </cell>
          <cell r="AR14">
            <v>1.9</v>
          </cell>
        </row>
        <row r="15">
          <cell r="D15">
            <v>14.347633191881437</v>
          </cell>
          <cell r="L15">
            <v>12</v>
          </cell>
          <cell r="AF15">
            <v>25</v>
          </cell>
          <cell r="AG15">
            <v>1.29</v>
          </cell>
          <cell r="AH15">
            <v>1.21</v>
          </cell>
          <cell r="AI15">
            <v>1.1200000000000001</v>
          </cell>
          <cell r="AJ15">
            <v>1.04</v>
          </cell>
          <cell r="AK15">
            <v>0.95</v>
          </cell>
          <cell r="AM15">
            <v>25</v>
          </cell>
          <cell r="AN15">
            <v>1.45</v>
          </cell>
          <cell r="AO15">
            <v>1.55</v>
          </cell>
          <cell r="AP15">
            <v>1.66</v>
          </cell>
          <cell r="AQ15">
            <v>1.77</v>
          </cell>
          <cell r="AR15">
            <v>1.89</v>
          </cell>
        </row>
        <row r="16">
          <cell r="D16">
            <v>95.465223733935673</v>
          </cell>
          <cell r="L16">
            <v>13</v>
          </cell>
          <cell r="AF16">
            <v>26</v>
          </cell>
          <cell r="AG16">
            <v>1.3</v>
          </cell>
          <cell r="AH16">
            <v>1.22</v>
          </cell>
          <cell r="AI16">
            <v>1.1399999999999999</v>
          </cell>
          <cell r="AJ16">
            <v>1.06</v>
          </cell>
          <cell r="AK16">
            <v>0.98</v>
          </cell>
          <cell r="AM16">
            <v>26</v>
          </cell>
          <cell r="AN16">
            <v>1.46</v>
          </cell>
          <cell r="AO16">
            <v>1.55</v>
          </cell>
          <cell r="AP16">
            <v>1.65</v>
          </cell>
          <cell r="AQ16">
            <v>1.76</v>
          </cell>
          <cell r="AR16">
            <v>1.88</v>
          </cell>
        </row>
        <row r="17">
          <cell r="D17">
            <v>58.805148379172564</v>
          </cell>
          <cell r="L17">
            <v>14</v>
          </cell>
          <cell r="AF17">
            <v>27</v>
          </cell>
          <cell r="AG17">
            <v>1.32</v>
          </cell>
          <cell r="AH17">
            <v>1.24</v>
          </cell>
          <cell r="AI17">
            <v>1.1599999999999999</v>
          </cell>
          <cell r="AJ17">
            <v>1.08</v>
          </cell>
          <cell r="AK17">
            <v>1.01</v>
          </cell>
          <cell r="AM17">
            <v>27</v>
          </cell>
          <cell r="AN17">
            <v>1.47</v>
          </cell>
          <cell r="AO17">
            <v>1.56</v>
          </cell>
          <cell r="AP17">
            <v>1.65</v>
          </cell>
          <cell r="AQ17">
            <v>1.76</v>
          </cell>
          <cell r="AR17">
            <v>1.86</v>
          </cell>
        </row>
        <row r="18">
          <cell r="D18">
            <v>4.0737767178522288</v>
          </cell>
          <cell r="L18">
            <v>15</v>
          </cell>
          <cell r="AF18">
            <v>28</v>
          </cell>
          <cell r="AG18">
            <v>1.33</v>
          </cell>
          <cell r="AH18">
            <v>1.26</v>
          </cell>
          <cell r="AI18">
            <v>1.18</v>
          </cell>
          <cell r="AJ18">
            <v>1.1000000000000001</v>
          </cell>
          <cell r="AK18">
            <v>1.03</v>
          </cell>
          <cell r="AM18">
            <v>28</v>
          </cell>
          <cell r="AN18">
            <v>1.48</v>
          </cell>
          <cell r="AO18">
            <v>1.56</v>
          </cell>
          <cell r="AP18">
            <v>1.65</v>
          </cell>
          <cell r="AQ18">
            <v>1.75</v>
          </cell>
          <cell r="AR18">
            <v>1.85</v>
          </cell>
        </row>
        <row r="19">
          <cell r="D19">
            <v>7.4250132513889788</v>
          </cell>
          <cell r="L19">
            <v>16</v>
          </cell>
          <cell r="AF19">
            <v>29</v>
          </cell>
          <cell r="AG19">
            <v>1.34</v>
          </cell>
          <cell r="AH19">
            <v>1.27</v>
          </cell>
          <cell r="AI19">
            <v>1.2</v>
          </cell>
          <cell r="AJ19">
            <v>1.1200000000000001</v>
          </cell>
          <cell r="AK19">
            <v>1.05</v>
          </cell>
          <cell r="AM19">
            <v>29</v>
          </cell>
          <cell r="AN19">
            <v>1.48</v>
          </cell>
          <cell r="AO19">
            <v>1.56</v>
          </cell>
          <cell r="AP19">
            <v>1.65</v>
          </cell>
          <cell r="AQ19">
            <v>1.74</v>
          </cell>
          <cell r="AR19">
            <v>1.84</v>
          </cell>
        </row>
        <row r="20">
          <cell r="D20">
            <v>19.940127709935517</v>
          </cell>
          <cell r="L20">
            <v>17</v>
          </cell>
          <cell r="AF20">
            <v>30</v>
          </cell>
          <cell r="AG20">
            <v>1.35</v>
          </cell>
          <cell r="AH20">
            <v>1.28</v>
          </cell>
          <cell r="AI20">
            <v>1.21</v>
          </cell>
          <cell r="AJ20">
            <v>1.1399999999999999</v>
          </cell>
          <cell r="AK20">
            <v>1.07</v>
          </cell>
          <cell r="AM20">
            <v>30</v>
          </cell>
          <cell r="AN20">
            <v>1.49</v>
          </cell>
          <cell r="AO20">
            <v>1.57</v>
          </cell>
          <cell r="AP20">
            <v>1.65</v>
          </cell>
          <cell r="AQ20">
            <v>1.74</v>
          </cell>
          <cell r="AR20">
            <v>1.83</v>
          </cell>
        </row>
        <row r="21">
          <cell r="D21">
            <v>20.187173582186844</v>
          </cell>
          <cell r="L21">
            <v>18</v>
          </cell>
          <cell r="AF21">
            <v>31</v>
          </cell>
          <cell r="AG21">
            <v>1.36</v>
          </cell>
          <cell r="AH21">
            <v>1.3</v>
          </cell>
          <cell r="AI21">
            <v>1.23</v>
          </cell>
          <cell r="AJ21">
            <v>1.1599999999999999</v>
          </cell>
          <cell r="AK21">
            <v>1.0900000000000001</v>
          </cell>
          <cell r="AM21">
            <v>31</v>
          </cell>
          <cell r="AN21">
            <v>1.5</v>
          </cell>
          <cell r="AO21">
            <v>1.57</v>
          </cell>
          <cell r="AP21">
            <v>1.65</v>
          </cell>
          <cell r="AQ21">
            <v>1.74</v>
          </cell>
          <cell r="AR21">
            <v>1.83</v>
          </cell>
        </row>
        <row r="22">
          <cell r="D22">
            <v>70.213343240969991</v>
          </cell>
          <cell r="L22">
            <v>19</v>
          </cell>
          <cell r="AF22">
            <v>32</v>
          </cell>
          <cell r="AG22">
            <v>1.37</v>
          </cell>
          <cell r="AH22">
            <v>1.31</v>
          </cell>
          <cell r="AI22">
            <v>1.24</v>
          </cell>
          <cell r="AJ22">
            <v>1.18</v>
          </cell>
          <cell r="AK22">
            <v>1.1100000000000001</v>
          </cell>
          <cell r="AM22">
            <v>32</v>
          </cell>
          <cell r="AN22">
            <v>1.5</v>
          </cell>
          <cell r="AO22">
            <v>1.57</v>
          </cell>
          <cell r="AP22">
            <v>1.65</v>
          </cell>
          <cell r="AQ22">
            <v>1.73</v>
          </cell>
          <cell r="AR22">
            <v>1.82</v>
          </cell>
        </row>
        <row r="23">
          <cell r="D23">
            <v>49.640697061863115</v>
          </cell>
          <cell r="L23">
            <v>20</v>
          </cell>
          <cell r="AF23">
            <v>33</v>
          </cell>
          <cell r="AG23">
            <v>1.38</v>
          </cell>
          <cell r="AH23">
            <v>1.32</v>
          </cell>
          <cell r="AI23">
            <v>1.26</v>
          </cell>
          <cell r="AJ23">
            <v>1.19</v>
          </cell>
          <cell r="AK23">
            <v>1.1299999999999999</v>
          </cell>
          <cell r="AM23">
            <v>33</v>
          </cell>
          <cell r="AN23">
            <v>1.51</v>
          </cell>
          <cell r="AO23">
            <v>1.58</v>
          </cell>
          <cell r="AP23">
            <v>1.65</v>
          </cell>
          <cell r="AQ23">
            <v>1.73</v>
          </cell>
          <cell r="AR23">
            <v>1.81</v>
          </cell>
        </row>
        <row r="24">
          <cell r="AF24">
            <v>34</v>
          </cell>
          <cell r="AG24">
            <v>1.39</v>
          </cell>
          <cell r="AH24">
            <v>1.33</v>
          </cell>
          <cell r="AI24">
            <v>1.27</v>
          </cell>
          <cell r="AJ24">
            <v>1.21</v>
          </cell>
          <cell r="AK24">
            <v>1.1499999999999999</v>
          </cell>
          <cell r="AM24">
            <v>34</v>
          </cell>
          <cell r="AN24">
            <v>1.51</v>
          </cell>
          <cell r="AO24">
            <v>1.58</v>
          </cell>
          <cell r="AP24">
            <v>1.65</v>
          </cell>
          <cell r="AQ24">
            <v>1.73</v>
          </cell>
          <cell r="AR24">
            <v>1.81</v>
          </cell>
        </row>
        <row r="25">
          <cell r="AF25">
            <v>35</v>
          </cell>
          <cell r="AG25">
            <v>1.4</v>
          </cell>
          <cell r="AH25">
            <v>1.34</v>
          </cell>
          <cell r="AI25">
            <v>1.28</v>
          </cell>
          <cell r="AJ25">
            <v>1.22</v>
          </cell>
          <cell r="AK25">
            <v>1.1599999999999999</v>
          </cell>
          <cell r="AM25">
            <v>35</v>
          </cell>
          <cell r="AN25">
            <v>1.52</v>
          </cell>
          <cell r="AO25">
            <v>1.58</v>
          </cell>
          <cell r="AP25">
            <v>1.65</v>
          </cell>
          <cell r="AQ25">
            <v>1.73</v>
          </cell>
          <cell r="AR25">
            <v>1.8</v>
          </cell>
        </row>
        <row r="26">
          <cell r="AF26">
            <v>36</v>
          </cell>
          <cell r="AG26">
            <v>1.41</v>
          </cell>
          <cell r="AH26">
            <v>1.35</v>
          </cell>
          <cell r="AI26">
            <v>1.29</v>
          </cell>
          <cell r="AJ26">
            <v>1.24</v>
          </cell>
          <cell r="AK26">
            <v>1.18</v>
          </cell>
          <cell r="AM26">
            <v>36</v>
          </cell>
          <cell r="AN26">
            <v>1.52</v>
          </cell>
          <cell r="AO26">
            <v>1.59</v>
          </cell>
          <cell r="AP26">
            <v>1.65</v>
          </cell>
          <cell r="AQ26">
            <v>1.73</v>
          </cell>
          <cell r="AR26">
            <v>1.8</v>
          </cell>
        </row>
        <row r="27">
          <cell r="AF27">
            <v>37</v>
          </cell>
          <cell r="AG27">
            <v>1.42</v>
          </cell>
          <cell r="AH27">
            <v>1.36</v>
          </cell>
          <cell r="AI27">
            <v>1.31</v>
          </cell>
          <cell r="AJ27">
            <v>1.25</v>
          </cell>
          <cell r="AK27">
            <v>1.19</v>
          </cell>
          <cell r="AM27">
            <v>37</v>
          </cell>
          <cell r="AN27">
            <v>1.53</v>
          </cell>
          <cell r="AO27">
            <v>1.59</v>
          </cell>
          <cell r="AP27">
            <v>1.66</v>
          </cell>
          <cell r="AQ27">
            <v>1.72</v>
          </cell>
          <cell r="AR27">
            <v>1.8</v>
          </cell>
        </row>
        <row r="28">
          <cell r="AF28">
            <v>38</v>
          </cell>
          <cell r="AG28">
            <v>1.43</v>
          </cell>
          <cell r="AH28">
            <v>1.37</v>
          </cell>
          <cell r="AI28">
            <v>1.32</v>
          </cell>
          <cell r="AJ28">
            <v>1.26</v>
          </cell>
          <cell r="AK28">
            <v>1.21</v>
          </cell>
          <cell r="AM28">
            <v>38</v>
          </cell>
          <cell r="AN28">
            <v>1.54</v>
          </cell>
          <cell r="AO28">
            <v>1.59</v>
          </cell>
          <cell r="AP28">
            <v>1.66</v>
          </cell>
          <cell r="AQ28">
            <v>1.72</v>
          </cell>
          <cell r="AR28">
            <v>1.79</v>
          </cell>
        </row>
        <row r="29">
          <cell r="AF29">
            <v>39</v>
          </cell>
          <cell r="AG29">
            <v>1.43</v>
          </cell>
          <cell r="AH29">
            <v>1.38</v>
          </cell>
          <cell r="AI29">
            <v>1.33</v>
          </cell>
          <cell r="AJ29">
            <v>1.27</v>
          </cell>
          <cell r="AK29">
            <v>1.22</v>
          </cell>
          <cell r="AM29">
            <v>39</v>
          </cell>
          <cell r="AN29">
            <v>1.54</v>
          </cell>
          <cell r="AO29">
            <v>1.6</v>
          </cell>
          <cell r="AP29">
            <v>1.66</v>
          </cell>
          <cell r="AQ29">
            <v>1.72</v>
          </cell>
          <cell r="AR29">
            <v>1.79</v>
          </cell>
        </row>
        <row r="30">
          <cell r="AF30">
            <v>40</v>
          </cell>
          <cell r="AG30">
            <v>1.44</v>
          </cell>
          <cell r="AH30">
            <v>1.39</v>
          </cell>
          <cell r="AI30">
            <v>1.34</v>
          </cell>
          <cell r="AJ30">
            <v>1.29</v>
          </cell>
          <cell r="AK30">
            <v>1.23</v>
          </cell>
          <cell r="AM30">
            <v>40</v>
          </cell>
          <cell r="AN30">
            <v>1.54</v>
          </cell>
          <cell r="AO30">
            <v>1.6</v>
          </cell>
          <cell r="AP30">
            <v>1.66</v>
          </cell>
          <cell r="AQ30">
            <v>1.72</v>
          </cell>
          <cell r="AR30">
            <v>1.79</v>
          </cell>
        </row>
        <row r="31">
          <cell r="AF31">
            <v>45</v>
          </cell>
          <cell r="AG31">
            <v>1.48</v>
          </cell>
          <cell r="AH31">
            <v>1.43</v>
          </cell>
          <cell r="AI31">
            <v>1.38</v>
          </cell>
          <cell r="AJ31">
            <v>1.34</v>
          </cell>
          <cell r="AK31">
            <v>1.29</v>
          </cell>
          <cell r="AM31">
            <v>45</v>
          </cell>
          <cell r="AN31">
            <v>1.57</v>
          </cell>
          <cell r="AO31">
            <v>1.62</v>
          </cell>
          <cell r="AP31">
            <v>1.67</v>
          </cell>
          <cell r="AQ31">
            <v>1.72</v>
          </cell>
          <cell r="AR31">
            <v>1.78</v>
          </cell>
        </row>
        <row r="32">
          <cell r="AF32">
            <v>50</v>
          </cell>
          <cell r="AG32">
            <v>1.5</v>
          </cell>
          <cell r="AH32">
            <v>1.46</v>
          </cell>
          <cell r="AI32">
            <v>1.42</v>
          </cell>
          <cell r="AJ32">
            <v>1.38</v>
          </cell>
          <cell r="AK32">
            <v>1.34</v>
          </cell>
          <cell r="AM32">
            <v>50</v>
          </cell>
          <cell r="AN32">
            <v>1.59</v>
          </cell>
          <cell r="AO32">
            <v>1.63</v>
          </cell>
          <cell r="AP32">
            <v>1.67</v>
          </cell>
          <cell r="AQ32">
            <v>1.72</v>
          </cell>
          <cell r="AR32">
            <v>1.77</v>
          </cell>
        </row>
        <row r="33">
          <cell r="AF33">
            <v>55</v>
          </cell>
          <cell r="AG33">
            <v>1.53</v>
          </cell>
          <cell r="AH33">
            <v>1.49</v>
          </cell>
          <cell r="AI33">
            <v>1.45</v>
          </cell>
          <cell r="AJ33">
            <v>1.41</v>
          </cell>
          <cell r="AK33">
            <v>1.38</v>
          </cell>
          <cell r="AM33">
            <v>55</v>
          </cell>
          <cell r="AN33">
            <v>1.6</v>
          </cell>
          <cell r="AO33">
            <v>1.64</v>
          </cell>
          <cell r="AP33">
            <v>1.68</v>
          </cell>
          <cell r="AQ33">
            <v>1.72</v>
          </cell>
          <cell r="AR33">
            <v>1.77</v>
          </cell>
        </row>
        <row r="34">
          <cell r="AF34">
            <v>60</v>
          </cell>
          <cell r="AG34">
            <v>1.55</v>
          </cell>
          <cell r="AH34">
            <v>1.51</v>
          </cell>
          <cell r="AI34">
            <v>1.48</v>
          </cell>
          <cell r="AJ34">
            <v>1.44</v>
          </cell>
          <cell r="AK34">
            <v>1.41</v>
          </cell>
          <cell r="AM34">
            <v>60</v>
          </cell>
          <cell r="AN34">
            <v>1.62</v>
          </cell>
          <cell r="AO34">
            <v>1.65</v>
          </cell>
          <cell r="AP34">
            <v>1.69</v>
          </cell>
          <cell r="AQ34">
            <v>1.73</v>
          </cell>
          <cell r="AR34">
            <v>1.77</v>
          </cell>
        </row>
        <row r="35">
          <cell r="AF35">
            <v>65</v>
          </cell>
          <cell r="AG35">
            <v>1.57</v>
          </cell>
          <cell r="AH35">
            <v>1.54</v>
          </cell>
          <cell r="AI35">
            <v>1.5</v>
          </cell>
          <cell r="AJ35">
            <v>1.47</v>
          </cell>
          <cell r="AK35">
            <v>1.44</v>
          </cell>
          <cell r="AM35">
            <v>65</v>
          </cell>
          <cell r="AN35">
            <v>1.63</v>
          </cell>
          <cell r="AO35">
            <v>1.66</v>
          </cell>
          <cell r="AP35">
            <v>1.7</v>
          </cell>
          <cell r="AQ35">
            <v>1.73</v>
          </cell>
          <cell r="AR35">
            <v>1.77</v>
          </cell>
        </row>
        <row r="36">
          <cell r="AF36">
            <v>70</v>
          </cell>
          <cell r="AG36">
            <v>1.58</v>
          </cell>
          <cell r="AH36">
            <v>1.55</v>
          </cell>
          <cell r="AI36">
            <v>1.52</v>
          </cell>
          <cell r="AJ36">
            <v>1.49</v>
          </cell>
          <cell r="AK36">
            <v>1.46</v>
          </cell>
          <cell r="AM36">
            <v>70</v>
          </cell>
          <cell r="AN36">
            <v>1.64</v>
          </cell>
          <cell r="AO36">
            <v>1.67</v>
          </cell>
          <cell r="AP36">
            <v>1.7</v>
          </cell>
          <cell r="AQ36">
            <v>1.74</v>
          </cell>
          <cell r="AR36">
            <v>1.77</v>
          </cell>
        </row>
        <row r="37">
          <cell r="AF37">
            <v>75</v>
          </cell>
          <cell r="AG37">
            <v>1.6</v>
          </cell>
          <cell r="AH37">
            <v>1.57</v>
          </cell>
          <cell r="AI37">
            <v>1.54</v>
          </cell>
          <cell r="AJ37">
            <v>1.51</v>
          </cell>
          <cell r="AK37">
            <v>1.49</v>
          </cell>
          <cell r="AM37">
            <v>75</v>
          </cell>
          <cell r="AN37">
            <v>1.65</v>
          </cell>
          <cell r="AO37">
            <v>1.68</v>
          </cell>
          <cell r="AP37">
            <v>1.71</v>
          </cell>
          <cell r="AQ37">
            <v>1.74</v>
          </cell>
          <cell r="AR37">
            <v>1.77</v>
          </cell>
        </row>
        <row r="38">
          <cell r="AF38">
            <v>80</v>
          </cell>
          <cell r="AG38">
            <v>1.61</v>
          </cell>
          <cell r="AH38">
            <v>1.59</v>
          </cell>
          <cell r="AI38">
            <v>1.56</v>
          </cell>
          <cell r="AJ38">
            <v>1.53</v>
          </cell>
          <cell r="AK38">
            <v>1.51</v>
          </cell>
          <cell r="AM38">
            <v>80</v>
          </cell>
          <cell r="AN38">
            <v>1.66</v>
          </cell>
          <cell r="AO38">
            <v>1.69</v>
          </cell>
          <cell r="AP38">
            <v>1.72</v>
          </cell>
          <cell r="AQ38">
            <v>1.74</v>
          </cell>
          <cell r="AR38">
            <v>1.77</v>
          </cell>
        </row>
        <row r="39">
          <cell r="AF39">
            <v>85</v>
          </cell>
          <cell r="AG39">
            <v>1.62</v>
          </cell>
          <cell r="AH39">
            <v>1.6</v>
          </cell>
          <cell r="AI39">
            <v>1.57</v>
          </cell>
          <cell r="AJ39">
            <v>1.55</v>
          </cell>
          <cell r="AK39">
            <v>1.52</v>
          </cell>
          <cell r="AM39">
            <v>85</v>
          </cell>
          <cell r="AN39">
            <v>1.67</v>
          </cell>
          <cell r="AO39">
            <v>1.7</v>
          </cell>
          <cell r="AP39">
            <v>1.72</v>
          </cell>
          <cell r="AQ39">
            <v>1.75</v>
          </cell>
          <cell r="AR39">
            <v>1.77</v>
          </cell>
        </row>
        <row r="40">
          <cell r="AF40">
            <v>90</v>
          </cell>
          <cell r="AG40">
            <v>1.63</v>
          </cell>
          <cell r="AH40">
            <v>1.61</v>
          </cell>
          <cell r="AI40">
            <v>1.59</v>
          </cell>
          <cell r="AJ40">
            <v>1.57</v>
          </cell>
          <cell r="AK40">
            <v>1.54</v>
          </cell>
          <cell r="AM40">
            <v>90</v>
          </cell>
          <cell r="AN40">
            <v>1.68</v>
          </cell>
          <cell r="AO40">
            <v>1.7</v>
          </cell>
          <cell r="AP40">
            <v>1.73</v>
          </cell>
          <cell r="AQ40">
            <v>1.75</v>
          </cell>
          <cell r="AR40">
            <v>1.78</v>
          </cell>
        </row>
        <row r="41">
          <cell r="AF41">
            <v>95</v>
          </cell>
          <cell r="AG41">
            <v>1.64</v>
          </cell>
          <cell r="AH41">
            <v>1.62</v>
          </cell>
          <cell r="AI41">
            <v>1.6</v>
          </cell>
          <cell r="AJ41">
            <v>1.58</v>
          </cell>
          <cell r="AK41">
            <v>1.56</v>
          </cell>
          <cell r="AM41">
            <v>95</v>
          </cell>
          <cell r="AN41">
            <v>1.69</v>
          </cell>
          <cell r="AO41">
            <v>1.71</v>
          </cell>
          <cell r="AP41">
            <v>1.73</v>
          </cell>
          <cell r="AQ41">
            <v>1.75</v>
          </cell>
          <cell r="AR41">
            <v>1.78</v>
          </cell>
        </row>
        <row r="42">
          <cell r="AF42">
            <v>100</v>
          </cell>
          <cell r="AG42">
            <v>1.65</v>
          </cell>
          <cell r="AH42">
            <v>1.63</v>
          </cell>
          <cell r="AI42">
            <v>1.61</v>
          </cell>
          <cell r="AJ42">
            <v>1.59</v>
          </cell>
          <cell r="AK42">
            <v>1.57</v>
          </cell>
          <cell r="AM42">
            <v>100</v>
          </cell>
          <cell r="AN42">
            <v>1.69</v>
          </cell>
          <cell r="AO42">
            <v>1.72</v>
          </cell>
          <cell r="AP42">
            <v>1.74</v>
          </cell>
          <cell r="AQ42">
            <v>1.76</v>
          </cell>
          <cell r="AR42">
            <v>1.78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Admin"/>
      <sheetName val="Sheet4"/>
      <sheetName val="Education"/>
      <sheetName val="Nr Education"/>
      <sheetName val="Health"/>
      <sheetName val="Nr Health"/>
      <sheetName val="Sheet3"/>
      <sheetName val="Other"/>
      <sheetName val="Admin (2)"/>
      <sheetName val="Permbledhese"/>
    </sheetNames>
    <sheetDataSet>
      <sheetData sheetId="0"/>
      <sheetData sheetId="1"/>
      <sheetData sheetId="2">
        <row r="1">
          <cell r="X1">
            <v>1032</v>
          </cell>
        </row>
        <row r="2">
          <cell r="Y2" t="str">
            <v>2008_3</v>
          </cell>
        </row>
      </sheetData>
      <sheetData sheetId="3"/>
      <sheetData sheetId="4"/>
      <sheetData sheetId="5">
        <row r="1">
          <cell r="X1">
            <v>91</v>
          </cell>
        </row>
        <row r="2">
          <cell r="Z2" t="str">
            <v>2008_3</v>
          </cell>
        </row>
      </sheetData>
      <sheetData sheetId="6"/>
      <sheetData sheetId="7">
        <row r="1">
          <cell r="V1">
            <v>135</v>
          </cell>
        </row>
        <row r="3">
          <cell r="X3" t="str">
            <v>2008_3</v>
          </cell>
        </row>
      </sheetData>
      <sheetData sheetId="8"/>
      <sheetData sheetId="9">
        <row r="1">
          <cell r="V1">
            <v>6</v>
          </cell>
        </row>
        <row r="2">
          <cell r="X2" t="str">
            <v>2008_3</v>
          </cell>
        </row>
      </sheetData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 v1 me total (2)"/>
      <sheetName val="v2005k (16)"/>
      <sheetName val="Renta"/>
      <sheetName val="Konstante v1 me total"/>
      <sheetName val="Konstante By Marku"/>
      <sheetName val="Konstante v2"/>
      <sheetName val="Enterp"/>
      <sheetName val="Chart1"/>
      <sheetName val="Konstante"/>
      <sheetName val="MoaroTables"/>
      <sheetName val="Antonela"/>
      <sheetName val="Antonella"/>
      <sheetName val="final V1"/>
      <sheetName val="Sheet1"/>
      <sheetName val="ConstantePisani(30)"/>
      <sheetName val="ConstantePisani(25)"/>
      <sheetName val="mrfnewp"/>
      <sheetName val="metoda rek florina"/>
      <sheetName val="Metoda me aplikim volumi"/>
      <sheetName val="RezFinal"/>
      <sheetName val="RezFinal30"/>
      <sheetName val="v2005"/>
      <sheetName val="v2005k"/>
      <sheetName val="stock"/>
      <sheetName val="GEneral05"/>
      <sheetName val="NOEDATA"/>
      <sheetName val="iNVESTIME05"/>
      <sheetName val="GEneral05 (2)"/>
      <sheetName val="Diferenca"/>
      <sheetName val="EmpInt"/>
      <sheetName val="Fisim"/>
      <sheetName val="Marzhet"/>
      <sheetName val="Deget 22_23_24(Zana)"/>
      <sheetName val="HG30"/>
      <sheetName val="HoldingGain"/>
      <sheetName val="RezFinalNace2"/>
      <sheetName val="v2005n2"/>
      <sheetName val="Sheet3"/>
      <sheetName val="gjendjet (25)"/>
      <sheetName val="gjendjet"/>
      <sheetName val="Rezultat"/>
      <sheetName val="Instruksione"/>
      <sheetName val="Hyrje"/>
      <sheetName val="Total Defl"/>
      <sheetName val="metoda rek florina 2"/>
      <sheetName val="viti2005versioni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0">
          <cell r="G50">
            <v>64098.786689700013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mMoF"/>
    </sheetNames>
    <sheetDataSet>
      <sheetData sheetId="0" refreshError="1">
        <row r="61">
          <cell r="A61" t="str">
            <v>Subsidies</v>
          </cell>
        </row>
        <row r="78">
          <cell r="D7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3:K43"/>
  <sheetViews>
    <sheetView showGridLines="0" zoomScaleNormal="100" workbookViewId="0">
      <selection activeCell="L18" sqref="L18"/>
    </sheetView>
  </sheetViews>
  <sheetFormatPr defaultRowHeight="12.75"/>
  <cols>
    <col min="1" max="1" width="9.140625" style="1"/>
    <col min="2" max="2" width="10.140625" style="1" customWidth="1"/>
    <col min="3" max="7" width="9.140625" style="1"/>
    <col min="8" max="8" width="10.7109375" style="1" customWidth="1"/>
    <col min="9" max="9" width="10.28515625" style="1" customWidth="1"/>
    <col min="10" max="10" width="10" style="1" customWidth="1"/>
    <col min="11" max="16384" width="9.140625" style="1"/>
  </cols>
  <sheetData>
    <row r="3" spans="3:9" hidden="1"/>
    <row r="4" spans="3:9" ht="47.25" customHeight="1">
      <c r="C4" s="138" t="str">
        <f>CHOOSE('Permbajtja-Content'!$A$1,"Instituti i Statistikave","Institute of Statistics")</f>
        <v>Instituti i Statistikave</v>
      </c>
      <c r="D4" s="139"/>
      <c r="E4" s="139"/>
      <c r="F4" s="139"/>
      <c r="G4" s="139"/>
      <c r="H4" s="139"/>
      <c r="I4" s="139"/>
    </row>
    <row r="18" spans="1:11" ht="54.75" customHeight="1">
      <c r="B18" s="140" t="str">
        <f>CHOOSE('Permbajtja-Content'!$A$1,"Tabelat e Burim, Përdorimeve në Shqipëri, 2016","Supply and Use tables in Albania, 2016")</f>
        <v>Tabelat e Burim, Përdorimeve në Shqipëri, 2016</v>
      </c>
      <c r="C18" s="140"/>
      <c r="D18" s="140"/>
      <c r="E18" s="140"/>
      <c r="F18" s="140"/>
      <c r="G18" s="140"/>
      <c r="H18" s="140"/>
    </row>
    <row r="20" spans="1:11">
      <c r="A20" s="1" t="s">
        <v>66</v>
      </c>
      <c r="B20" s="70" t="str">
        <f>CHOOSE('Permbajtja-Content'!$A$1,"(Rezultatet sipas klasifikimit NP 2008 dhe NVE Rev.2 në nivel (P35*A35)","(Results by CPA 2008 and NACE Rev.2 classifications at (P35*A35) level)")</f>
        <v>(Rezultatet sipas klasifikimit NP 2008 dhe NVE Rev.2 në nivel (P35*A35)</v>
      </c>
      <c r="C20" s="70"/>
      <c r="D20" s="70"/>
      <c r="E20" s="70"/>
      <c r="F20" s="70"/>
      <c r="G20" s="70"/>
      <c r="I20" s="69"/>
      <c r="J20" s="69"/>
      <c r="K20" s="69"/>
    </row>
    <row r="21" spans="1:11" ht="19.5" customHeight="1"/>
    <row r="23" spans="1:11" ht="18.75">
      <c r="E23" s="12"/>
    </row>
    <row r="24" spans="1:11" ht="18.75">
      <c r="C24" s="11"/>
      <c r="E24" s="13"/>
    </row>
    <row r="26" spans="1:11" ht="14.25">
      <c r="E26" s="13"/>
    </row>
    <row r="34" spans="1:11">
      <c r="A34" s="4" t="str">
        <f>CHOOSE('Permbajtja-Content'!$A$1,"Publikuar: 30.10.2019","Published: 30.10.2019")</f>
        <v>Publikuar: 30.10.2019</v>
      </c>
      <c r="C34" s="4"/>
      <c r="D34" s="4"/>
      <c r="E34" s="4"/>
      <c r="F34" s="4"/>
      <c r="G34" s="4"/>
      <c r="H34" s="4"/>
    </row>
    <row r="35" spans="1:11">
      <c r="A35" s="4" t="str">
        <f>CHOOSE('Permbajtja-Content'!$A$1,"Përditësimi i fundit: Tetor 2019","Last updated: October 2019")</f>
        <v>Përditësimi i fundit: Tetor 2019</v>
      </c>
      <c r="C35" s="4"/>
      <c r="D35" s="4"/>
      <c r="E35" s="4"/>
      <c r="F35" s="4"/>
      <c r="G35" s="4"/>
      <c r="H35" s="4"/>
    </row>
    <row r="36" spans="1:11">
      <c r="A36" s="5"/>
      <c r="C36" s="5"/>
      <c r="D36" s="5"/>
      <c r="E36" s="5"/>
      <c r="F36" s="5"/>
      <c r="G36" s="5"/>
      <c r="H36" s="5"/>
    </row>
    <row r="37" spans="1:11">
      <c r="A37" s="4" t="str">
        <f>CHOOSE('Permbajtja-Content'!$A$1,"Për pyetje në lidhje me këtë publikim ju lutemi të kontaktoni:","For inquiries about this publication please contact:")</f>
        <v>Për pyetje në lidhje me këtë publikim ju lutemi të kontaktoni:</v>
      </c>
      <c r="C37" s="4"/>
      <c r="D37" s="4"/>
      <c r="E37" s="4"/>
      <c r="F37" s="4"/>
      <c r="G37" s="4"/>
      <c r="H37" s="4"/>
    </row>
    <row r="38" spans="1:11">
      <c r="A38" s="4" t="str">
        <f>CHOOSE('Permbajtja-Content'!$A$1,"Tel +(355) 4 2222411 / +(355) 4 2233356 | Fax +(355) 4 2228300 ose E-Mail: info@instat.gov.al","Tel + (355) 4 2222411 / + (355) 4 2233356 | Fax + (355) 4 2228300 or E-Mail: info@instat.gov.al")</f>
        <v>Tel +(355) 4 2222411 / +(355) 4 2233356 | Fax +(355) 4 2228300 ose E-Mail: info@instat.gov.al</v>
      </c>
      <c r="C38" s="4"/>
      <c r="D38" s="4"/>
      <c r="E38" s="4"/>
      <c r="F38" s="4"/>
      <c r="G38" s="4"/>
      <c r="H38" s="4"/>
    </row>
    <row r="39" spans="1:11">
      <c r="A39" s="4"/>
      <c r="C39" s="4"/>
      <c r="D39" s="4"/>
      <c r="E39" s="4"/>
      <c r="F39" s="4"/>
      <c r="G39" s="4"/>
      <c r="H39" s="4"/>
    </row>
    <row r="40" spans="1:11">
      <c r="A40" s="6"/>
      <c r="C40" s="5"/>
      <c r="D40" s="5"/>
      <c r="E40" s="5"/>
      <c r="F40" s="5"/>
      <c r="G40" s="5"/>
      <c r="H40" s="5"/>
    </row>
    <row r="41" spans="1:11" ht="18">
      <c r="A41" s="7" t="str">
        <f>CHOOSE('Permbajtja-Content'!$A$1,"© Instituti i Statistikave, Tiranë 2018","© Institute of Statistics, Tirana 2018")</f>
        <v>© Instituti i Statistikave, Tiranë 2018</v>
      </c>
      <c r="C41" s="5"/>
      <c r="D41" s="5"/>
      <c r="E41" s="5"/>
      <c r="F41" s="5"/>
      <c r="G41" s="5"/>
      <c r="H41" s="5"/>
    </row>
    <row r="42" spans="1:11">
      <c r="A42" s="5" t="str">
        <f>CHOOSE('Permbajtja-Content'!$A$1,"Riprodhimi dhe shpërndarja e plotë apo e pjesshme janë të lejuara duke marrë të mirëqënë referimin si burim.","Reproduction and distribution of the full or partial are allowed assuming referral source." )</f>
        <v>Riprodhimi dhe shpërndarja e plotë apo e pjesshme janë të lejuara duke marrë të mirëqënë referimin si burim.</v>
      </c>
      <c r="C42" s="5"/>
      <c r="D42" s="5"/>
      <c r="E42" s="5"/>
      <c r="F42" s="5"/>
      <c r="G42" s="5"/>
      <c r="H42" s="5"/>
    </row>
    <row r="43" spans="1:11">
      <c r="B43" s="5"/>
      <c r="C43" s="5"/>
      <c r="D43" s="5"/>
      <c r="E43" s="5"/>
      <c r="F43" s="5"/>
      <c r="G43" s="5"/>
      <c r="H43" s="5"/>
      <c r="K43" s="1" t="s">
        <v>66</v>
      </c>
    </row>
  </sheetData>
  <mergeCells count="2">
    <mergeCell ref="C4:I4"/>
    <mergeCell ref="B18:H18"/>
  </mergeCells>
  <pageMargins left="0.7" right="0.7" top="0.75" bottom="0.75" header="0.3" footer="0.3"/>
  <pageSetup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 sizeWithCells="1">
                  <from>
                    <xdr:col>10</xdr:col>
                    <xdr:colOff>457200</xdr:colOff>
                    <xdr:row>5</xdr:row>
                    <xdr:rowOff>142875</xdr:rowOff>
                  </from>
                  <to>
                    <xdr:col>11</xdr:col>
                    <xdr:colOff>514350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 sizeWithCells="1">
                  <from>
                    <xdr:col>10</xdr:col>
                    <xdr:colOff>457200</xdr:colOff>
                    <xdr:row>6</xdr:row>
                    <xdr:rowOff>142875</xdr:rowOff>
                  </from>
                  <to>
                    <xdr:col>11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J24"/>
  <sheetViews>
    <sheetView showGridLines="0" zoomScale="90" zoomScaleNormal="90" workbookViewId="0">
      <selection activeCell="M30" sqref="M30"/>
    </sheetView>
  </sheetViews>
  <sheetFormatPr defaultRowHeight="15"/>
  <cols>
    <col min="1" max="1" width="11.140625" customWidth="1"/>
  </cols>
  <sheetData>
    <row r="1" spans="1:10">
      <c r="A1" s="2">
        <v>1</v>
      </c>
    </row>
    <row r="2" spans="1:10">
      <c r="A2" s="2"/>
    </row>
    <row r="3" spans="1:10" ht="15.75">
      <c r="A3" s="10" t="str">
        <f>CHOOSE(A1,"PËRMBAJTJA","CONTENT")</f>
        <v>PËRMBAJTJA</v>
      </c>
    </row>
    <row r="5" spans="1:10">
      <c r="A5" s="3"/>
      <c r="E5" s="8"/>
      <c r="F5" s="8"/>
      <c r="G5" s="8"/>
    </row>
    <row r="6" spans="1:10">
      <c r="A6" s="135"/>
      <c r="B6" s="136"/>
      <c r="C6" s="85">
        <v>2016</v>
      </c>
      <c r="D6" s="136"/>
      <c r="E6" s="136"/>
      <c r="F6" s="136"/>
      <c r="G6" s="136"/>
      <c r="H6" s="136"/>
      <c r="I6" s="136"/>
      <c r="J6" s="136"/>
    </row>
    <row r="7" spans="1:10">
      <c r="A7" s="137" t="s">
        <v>246</v>
      </c>
      <c r="B7" s="8" t="str">
        <f>CHOOSE($A$1,sup16pp!$A$1,sup16pp!$A$3)</f>
        <v>Tabela e Burimeve me çmime bazë dhe transformimi me çmime tregu</v>
      </c>
    </row>
    <row r="8" spans="1:10">
      <c r="A8" s="137" t="s">
        <v>247</v>
      </c>
      <c r="B8" s="8" t="str">
        <f>CHOOSE($A$1,use16pp!$A$1,use16pp!$A$3)</f>
        <v>Tabela e Përdorimeve me çmime tregu</v>
      </c>
      <c r="C8" s="129"/>
      <c r="D8" s="129"/>
      <c r="E8" s="129"/>
      <c r="F8" s="9"/>
      <c r="G8" s="9"/>
      <c r="H8" s="9"/>
      <c r="I8" s="3"/>
    </row>
    <row r="9" spans="1:10">
      <c r="A9" s="137"/>
      <c r="B9" s="8"/>
    </row>
    <row r="10" spans="1:10">
      <c r="A10" s="3"/>
    </row>
    <row r="11" spans="1:10">
      <c r="A11" s="3"/>
    </row>
    <row r="12" spans="1:10">
      <c r="A12" s="3"/>
    </row>
    <row r="13" spans="1:10">
      <c r="A13" s="3"/>
    </row>
    <row r="14" spans="1:10">
      <c r="A14" s="3"/>
      <c r="B14" s="14"/>
    </row>
    <row r="15" spans="1:10">
      <c r="A15" s="3"/>
      <c r="B15" s="14"/>
    </row>
    <row r="16" spans="1:10">
      <c r="A16" s="3"/>
      <c r="B16" s="14"/>
    </row>
    <row r="17" spans="1:2">
      <c r="A17" s="3"/>
      <c r="B17" s="14"/>
    </row>
    <row r="18" spans="1:2">
      <c r="A18" s="3"/>
      <c r="B18" s="14"/>
    </row>
    <row r="19" spans="1:2">
      <c r="A19" s="3"/>
      <c r="B19" s="14"/>
    </row>
    <row r="20" spans="1:2">
      <c r="A20" s="3"/>
      <c r="B20" s="14"/>
    </row>
    <row r="21" spans="1:2">
      <c r="A21" s="3"/>
      <c r="B21" s="14"/>
    </row>
    <row r="22" spans="1:2">
      <c r="A22" s="3"/>
    </row>
    <row r="23" spans="1:2">
      <c r="A23" s="3"/>
    </row>
    <row r="24" spans="1:2">
      <c r="A24" s="3"/>
    </row>
  </sheetData>
  <hyperlinks>
    <hyperlink ref="A7" location="sup15pp!A1" display="Tab 1"/>
    <hyperlink ref="A8" location="use15pp!A1" display="Tab 2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Option Button 6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1</xdr:row>
                    <xdr:rowOff>76200</xdr:rowOff>
                  </from>
                  <to>
                    <xdr:col>13</xdr:col>
                    <xdr:colOff>104775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Option Button 7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2</xdr:row>
                    <xdr:rowOff>47625</xdr:rowOff>
                  </from>
                  <to>
                    <xdr:col>13</xdr:col>
                    <xdr:colOff>123825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9"/>
  <sheetViews>
    <sheetView showGridLines="0" zoomScale="80" zoomScaleNormal="80" workbookViewId="0">
      <pane xSplit="2" ySplit="10" topLeftCell="V38" activePane="bottomRight" state="frozen"/>
      <selection activeCell="U54" sqref="U54"/>
      <selection pane="topRight" activeCell="U54" sqref="U54"/>
      <selection pane="bottomLeft" activeCell="U54" sqref="U54"/>
      <selection pane="bottomRight" activeCell="AQ53" sqref="AQ53"/>
    </sheetView>
  </sheetViews>
  <sheetFormatPr defaultRowHeight="14.25"/>
  <cols>
    <col min="1" max="1" width="14.28515625" style="20" customWidth="1"/>
    <col min="2" max="2" width="21.7109375" style="20" customWidth="1"/>
    <col min="3" max="3" width="21.5703125" style="20" customWidth="1"/>
    <col min="4" max="7" width="10.7109375" style="17" customWidth="1"/>
    <col min="8" max="8" width="10.7109375" style="17" bestFit="1" customWidth="1"/>
    <col min="9" max="10" width="10.7109375" style="17" customWidth="1"/>
    <col min="11" max="11" width="10.85546875" style="17" customWidth="1"/>
    <col min="12" max="19" width="10.7109375" style="17" customWidth="1"/>
    <col min="20" max="20" width="10.7109375" style="17" bestFit="1" customWidth="1"/>
    <col min="21" max="22" width="10.7109375" style="17" customWidth="1"/>
    <col min="23" max="23" width="10.7109375" style="17" bestFit="1" customWidth="1"/>
    <col min="24" max="24" width="10.7109375" style="17" customWidth="1"/>
    <col min="25" max="25" width="10.7109375" style="17" bestFit="1" customWidth="1"/>
    <col min="26" max="29" width="10.7109375" style="17" customWidth="1"/>
    <col min="30" max="30" width="10.7109375" style="17" bestFit="1" customWidth="1"/>
    <col min="31" max="34" width="10.7109375" style="17" customWidth="1"/>
    <col min="35" max="37" width="10.7109375" style="17" bestFit="1" customWidth="1"/>
    <col min="38" max="38" width="10.85546875" style="17" customWidth="1"/>
    <col min="39" max="39" width="10.7109375" style="17" customWidth="1"/>
    <col min="40" max="40" width="10.85546875" style="17" customWidth="1"/>
    <col min="41" max="41" width="10.7109375" style="17" customWidth="1"/>
    <col min="42" max="42" width="10.85546875" style="17" customWidth="1"/>
    <col min="43" max="43" width="14" style="17" customWidth="1"/>
    <col min="44" max="44" width="10.85546875" style="17" customWidth="1"/>
    <col min="45" max="45" width="9.140625" style="17"/>
    <col min="46" max="46" width="15.7109375" style="84" bestFit="1" customWidth="1"/>
    <col min="47" max="16384" width="9.140625" style="17"/>
  </cols>
  <sheetData>
    <row r="1" spans="1:48">
      <c r="A1" s="134" t="s">
        <v>257</v>
      </c>
      <c r="B1" s="134"/>
      <c r="C1" s="134"/>
      <c r="D1" s="134"/>
      <c r="E1" s="134"/>
    </row>
    <row r="2" spans="1:48" ht="15" customHeight="1">
      <c r="A2" s="147" t="s">
        <v>282</v>
      </c>
      <c r="B2" s="147"/>
      <c r="C2" s="15"/>
      <c r="D2" s="16"/>
      <c r="G2" s="17" t="s">
        <v>66</v>
      </c>
      <c r="J2" s="17" t="s">
        <v>66</v>
      </c>
      <c r="L2" s="17" t="s">
        <v>66</v>
      </c>
      <c r="AN2" s="17" t="s">
        <v>66</v>
      </c>
    </row>
    <row r="3" spans="1:48" ht="15">
      <c r="A3" s="134" t="s">
        <v>253</v>
      </c>
      <c r="B3" s="134"/>
      <c r="C3" s="134"/>
      <c r="D3" s="71"/>
      <c r="E3" s="71"/>
      <c r="F3" s="71"/>
      <c r="AJ3" s="17" t="s">
        <v>66</v>
      </c>
    </row>
    <row r="4" spans="1:48" ht="15" thickBot="1">
      <c r="A4" s="147" t="s">
        <v>283</v>
      </c>
      <c r="B4" s="147"/>
      <c r="C4" s="19"/>
      <c r="D4" s="16"/>
      <c r="H4" s="17" t="s">
        <v>66</v>
      </c>
      <c r="AP4" s="74" t="s">
        <v>261</v>
      </c>
      <c r="AQ4" s="74"/>
      <c r="AR4" s="74"/>
    </row>
    <row r="5" spans="1:48" ht="15" customHeight="1">
      <c r="A5" s="76"/>
      <c r="B5" s="77"/>
      <c r="C5" s="77"/>
      <c r="D5" s="148" t="s">
        <v>254</v>
      </c>
      <c r="E5" s="149"/>
      <c r="F5" s="149"/>
      <c r="G5" s="149"/>
      <c r="H5" s="149"/>
      <c r="I5" s="149"/>
      <c r="J5" s="148" t="s">
        <v>255</v>
      </c>
      <c r="K5" s="149"/>
      <c r="L5" s="149"/>
      <c r="M5" s="149"/>
      <c r="N5" s="149"/>
      <c r="O5" s="149"/>
      <c r="P5" s="149"/>
      <c r="Q5" s="150"/>
      <c r="R5" s="148"/>
      <c r="S5" s="149"/>
      <c r="T5" s="149"/>
      <c r="U5" s="149"/>
      <c r="V5" s="149"/>
      <c r="W5" s="149"/>
      <c r="X5" s="148" t="s">
        <v>256</v>
      </c>
      <c r="Y5" s="149"/>
      <c r="Z5" s="149"/>
      <c r="AA5" s="149"/>
      <c r="AB5" s="149"/>
      <c r="AC5" s="149"/>
      <c r="AD5" s="149"/>
      <c r="AE5" s="149"/>
      <c r="AF5" s="150"/>
      <c r="AG5" s="78"/>
      <c r="AH5" s="79"/>
      <c r="AI5" s="79"/>
      <c r="AJ5" s="79"/>
      <c r="AK5" s="79"/>
      <c r="AL5" s="79"/>
      <c r="AM5" s="80"/>
      <c r="AN5" s="79"/>
      <c r="AO5" s="79"/>
      <c r="AP5" s="141" t="s">
        <v>259</v>
      </c>
      <c r="AQ5" s="142"/>
      <c r="AR5" s="81"/>
    </row>
    <row r="6" spans="1:48" ht="53.25" customHeight="1">
      <c r="A6" s="143" t="s">
        <v>266</v>
      </c>
      <c r="B6" s="144"/>
      <c r="C6" s="72" t="s">
        <v>68</v>
      </c>
      <c r="D6" s="35" t="s">
        <v>69</v>
      </c>
      <c r="E6" s="30" t="s">
        <v>3</v>
      </c>
      <c r="F6" s="30" t="s">
        <v>4</v>
      </c>
      <c r="G6" s="30" t="s">
        <v>5</v>
      </c>
      <c r="H6" s="30" t="s">
        <v>6</v>
      </c>
      <c r="I6" s="30" t="s">
        <v>7</v>
      </c>
      <c r="J6" s="30" t="s">
        <v>8</v>
      </c>
      <c r="K6" s="30" t="s">
        <v>9</v>
      </c>
      <c r="L6" s="30" t="s">
        <v>10</v>
      </c>
      <c r="M6" s="30" t="s">
        <v>271</v>
      </c>
      <c r="N6" s="30" t="s">
        <v>11</v>
      </c>
      <c r="O6" s="30" t="s">
        <v>12</v>
      </c>
      <c r="P6" s="30" t="s">
        <v>13</v>
      </c>
      <c r="Q6" s="30" t="s">
        <v>14</v>
      </c>
      <c r="R6" s="30" t="s">
        <v>0</v>
      </c>
      <c r="S6" s="30" t="s">
        <v>15</v>
      </c>
      <c r="T6" s="30" t="s">
        <v>16</v>
      </c>
      <c r="U6" s="30" t="s">
        <v>17</v>
      </c>
      <c r="V6" s="30" t="s">
        <v>18</v>
      </c>
      <c r="W6" s="30" t="s">
        <v>19</v>
      </c>
      <c r="X6" s="30" t="s">
        <v>70</v>
      </c>
      <c r="Y6" s="30" t="s">
        <v>20</v>
      </c>
      <c r="Z6" s="30" t="s">
        <v>21</v>
      </c>
      <c r="AA6" s="30" t="s">
        <v>22</v>
      </c>
      <c r="AB6" s="30" t="s">
        <v>23</v>
      </c>
      <c r="AC6" s="30" t="s">
        <v>24</v>
      </c>
      <c r="AD6" s="30" t="s">
        <v>25</v>
      </c>
      <c r="AE6" s="30" t="s">
        <v>26</v>
      </c>
      <c r="AF6" s="30" t="s">
        <v>249</v>
      </c>
      <c r="AG6" s="30" t="s">
        <v>27</v>
      </c>
      <c r="AH6" s="30" t="s">
        <v>28</v>
      </c>
      <c r="AI6" s="30" t="s">
        <v>29</v>
      </c>
      <c r="AJ6" s="30" t="s">
        <v>30</v>
      </c>
      <c r="AK6" s="30" t="s">
        <v>31</v>
      </c>
      <c r="AL6" s="34" t="s">
        <v>32</v>
      </c>
      <c r="AM6" s="73" t="s">
        <v>276</v>
      </c>
      <c r="AN6" s="30" t="s">
        <v>71</v>
      </c>
      <c r="AO6" s="62" t="s">
        <v>278</v>
      </c>
      <c r="AP6" s="35" t="s">
        <v>72</v>
      </c>
      <c r="AQ6" s="30" t="s">
        <v>73</v>
      </c>
      <c r="AR6" s="68" t="s">
        <v>279</v>
      </c>
    </row>
    <row r="7" spans="1:48" ht="15.75" customHeight="1">
      <c r="A7" s="143"/>
      <c r="B7" s="144"/>
      <c r="C7" s="55" t="s">
        <v>74</v>
      </c>
      <c r="D7" s="32" t="s">
        <v>75</v>
      </c>
      <c r="E7" s="32" t="s">
        <v>76</v>
      </c>
      <c r="F7" s="32" t="s">
        <v>77</v>
      </c>
      <c r="G7" s="32" t="s">
        <v>78</v>
      </c>
      <c r="H7" s="32" t="s">
        <v>79</v>
      </c>
      <c r="I7" s="32" t="s">
        <v>80</v>
      </c>
      <c r="J7" s="32" t="s">
        <v>81</v>
      </c>
      <c r="K7" s="32" t="s">
        <v>82</v>
      </c>
      <c r="L7" s="32" t="s">
        <v>83</v>
      </c>
      <c r="M7" s="32" t="s">
        <v>272</v>
      </c>
      <c r="N7" s="32" t="s">
        <v>84</v>
      </c>
      <c r="O7" s="32" t="s">
        <v>85</v>
      </c>
      <c r="P7" s="32" t="s">
        <v>86</v>
      </c>
      <c r="Q7" s="32" t="s">
        <v>87</v>
      </c>
      <c r="R7" s="32" t="s">
        <v>88</v>
      </c>
      <c r="S7" s="32" t="s">
        <v>89</v>
      </c>
      <c r="T7" s="32" t="s">
        <v>90</v>
      </c>
      <c r="U7" s="32" t="s">
        <v>91</v>
      </c>
      <c r="V7" s="32" t="s">
        <v>92</v>
      </c>
      <c r="W7" s="32" t="s">
        <v>93</v>
      </c>
      <c r="X7" s="32" t="s">
        <v>94</v>
      </c>
      <c r="Y7" s="32" t="s">
        <v>95</v>
      </c>
      <c r="Z7" s="32" t="s">
        <v>96</v>
      </c>
      <c r="AA7" s="32" t="s">
        <v>97</v>
      </c>
      <c r="AB7" s="32" t="s">
        <v>98</v>
      </c>
      <c r="AC7" s="32" t="s">
        <v>99</v>
      </c>
      <c r="AD7" s="32" t="s">
        <v>100</v>
      </c>
      <c r="AE7" s="32" t="s">
        <v>101</v>
      </c>
      <c r="AF7" s="32" t="s">
        <v>102</v>
      </c>
      <c r="AG7" s="32" t="s">
        <v>103</v>
      </c>
      <c r="AH7" s="32" t="s">
        <v>104</v>
      </c>
      <c r="AI7" s="32" t="s">
        <v>105</v>
      </c>
      <c r="AJ7" s="32" t="s">
        <v>106</v>
      </c>
      <c r="AK7" s="32" t="s">
        <v>107</v>
      </c>
      <c r="AL7" s="32" t="s">
        <v>67</v>
      </c>
      <c r="AM7" s="42"/>
      <c r="AN7" s="63" t="s">
        <v>108</v>
      </c>
      <c r="AO7" s="64" t="s">
        <v>109</v>
      </c>
      <c r="AP7" s="31" t="s">
        <v>110</v>
      </c>
      <c r="AQ7" s="33" t="s">
        <v>111</v>
      </c>
      <c r="AR7" s="44" t="s">
        <v>112</v>
      </c>
    </row>
    <row r="8" spans="1:48" ht="50.25" customHeight="1">
      <c r="A8" s="143"/>
      <c r="B8" s="144"/>
      <c r="C8" s="54" t="s">
        <v>113</v>
      </c>
      <c r="D8" s="35" t="s">
        <v>33</v>
      </c>
      <c r="E8" s="30" t="s">
        <v>34</v>
      </c>
      <c r="F8" s="30" t="s">
        <v>35</v>
      </c>
      <c r="G8" s="30" t="s">
        <v>36</v>
      </c>
      <c r="H8" s="30" t="s">
        <v>37</v>
      </c>
      <c r="I8" s="30" t="s">
        <v>38</v>
      </c>
      <c r="J8" s="30" t="s">
        <v>39</v>
      </c>
      <c r="K8" s="30" t="s">
        <v>40</v>
      </c>
      <c r="L8" s="30" t="s">
        <v>41</v>
      </c>
      <c r="M8" s="30" t="s">
        <v>273</v>
      </c>
      <c r="N8" s="30" t="s">
        <v>42</v>
      </c>
      <c r="O8" s="30" t="s">
        <v>43</v>
      </c>
      <c r="P8" s="30" t="s">
        <v>44</v>
      </c>
      <c r="Q8" s="30" t="s">
        <v>45</v>
      </c>
      <c r="R8" s="30" t="s">
        <v>1</v>
      </c>
      <c r="S8" s="30" t="s">
        <v>46</v>
      </c>
      <c r="T8" s="30" t="s">
        <v>47</v>
      </c>
      <c r="U8" s="30" t="s">
        <v>48</v>
      </c>
      <c r="V8" s="30" t="s">
        <v>49</v>
      </c>
      <c r="W8" s="30" t="s">
        <v>50</v>
      </c>
      <c r="X8" s="30" t="s">
        <v>51</v>
      </c>
      <c r="Y8" s="30" t="s">
        <v>52</v>
      </c>
      <c r="Z8" s="30" t="s">
        <v>53</v>
      </c>
      <c r="AA8" s="30" t="s">
        <v>54</v>
      </c>
      <c r="AB8" s="30" t="s">
        <v>55</v>
      </c>
      <c r="AC8" s="30" t="s">
        <v>56</v>
      </c>
      <c r="AD8" s="30" t="s">
        <v>57</v>
      </c>
      <c r="AE8" s="30" t="s">
        <v>58</v>
      </c>
      <c r="AF8" s="30" t="s">
        <v>59</v>
      </c>
      <c r="AG8" s="30" t="s">
        <v>60</v>
      </c>
      <c r="AH8" s="30" t="s">
        <v>61</v>
      </c>
      <c r="AI8" s="30" t="s">
        <v>62</v>
      </c>
      <c r="AJ8" s="30" t="s">
        <v>63</v>
      </c>
      <c r="AK8" s="30" t="s">
        <v>64</v>
      </c>
      <c r="AL8" s="34" t="s">
        <v>65</v>
      </c>
      <c r="AM8" s="42" t="s">
        <v>2</v>
      </c>
      <c r="AN8" s="34" t="s">
        <v>250</v>
      </c>
      <c r="AO8" s="42" t="s">
        <v>114</v>
      </c>
      <c r="AP8" s="30" t="s">
        <v>115</v>
      </c>
      <c r="AQ8" s="30" t="s">
        <v>116</v>
      </c>
      <c r="AR8" s="44" t="s">
        <v>117</v>
      </c>
    </row>
    <row r="9" spans="1:48" ht="17.25" customHeight="1">
      <c r="A9" s="145"/>
      <c r="B9" s="146"/>
      <c r="C9" s="56" t="s">
        <v>118</v>
      </c>
      <c r="D9" s="32" t="s">
        <v>75</v>
      </c>
      <c r="E9" s="32" t="s">
        <v>76</v>
      </c>
      <c r="F9" s="32" t="s">
        <v>77</v>
      </c>
      <c r="G9" s="32" t="s">
        <v>78</v>
      </c>
      <c r="H9" s="32" t="s">
        <v>79</v>
      </c>
      <c r="I9" s="32" t="s">
        <v>80</v>
      </c>
      <c r="J9" s="32" t="s">
        <v>81</v>
      </c>
      <c r="K9" s="32" t="s">
        <v>82</v>
      </c>
      <c r="L9" s="32" t="s">
        <v>83</v>
      </c>
      <c r="M9" s="32" t="s">
        <v>272</v>
      </c>
      <c r="N9" s="32" t="s">
        <v>84</v>
      </c>
      <c r="O9" s="32" t="s">
        <v>85</v>
      </c>
      <c r="P9" s="32" t="s">
        <v>86</v>
      </c>
      <c r="Q9" s="32" t="s">
        <v>87</v>
      </c>
      <c r="R9" s="32" t="s">
        <v>88</v>
      </c>
      <c r="S9" s="32" t="s">
        <v>89</v>
      </c>
      <c r="T9" s="32" t="s">
        <v>90</v>
      </c>
      <c r="U9" s="32" t="s">
        <v>91</v>
      </c>
      <c r="V9" s="32" t="s">
        <v>92</v>
      </c>
      <c r="W9" s="32" t="s">
        <v>93</v>
      </c>
      <c r="X9" s="32" t="s">
        <v>94</v>
      </c>
      <c r="Y9" s="32" t="s">
        <v>95</v>
      </c>
      <c r="Z9" s="32" t="s">
        <v>96</v>
      </c>
      <c r="AA9" s="32" t="s">
        <v>97</v>
      </c>
      <c r="AB9" s="32" t="s">
        <v>98</v>
      </c>
      <c r="AC9" s="32" t="s">
        <v>99</v>
      </c>
      <c r="AD9" s="32" t="s">
        <v>100</v>
      </c>
      <c r="AE9" s="32" t="s">
        <v>101</v>
      </c>
      <c r="AF9" s="32" t="s">
        <v>102</v>
      </c>
      <c r="AG9" s="32" t="s">
        <v>103</v>
      </c>
      <c r="AH9" s="32" t="s">
        <v>104</v>
      </c>
      <c r="AI9" s="32" t="s">
        <v>105</v>
      </c>
      <c r="AJ9" s="32" t="s">
        <v>106</v>
      </c>
      <c r="AK9" s="32" t="s">
        <v>107</v>
      </c>
      <c r="AL9" s="32" t="s">
        <v>67</v>
      </c>
      <c r="AM9" s="43" t="s">
        <v>119</v>
      </c>
      <c r="AN9" s="45" t="s">
        <v>108</v>
      </c>
      <c r="AO9" s="43" t="s">
        <v>109</v>
      </c>
      <c r="AP9" s="46" t="s">
        <v>110</v>
      </c>
      <c r="AQ9" s="45" t="s">
        <v>111</v>
      </c>
      <c r="AR9" s="47" t="s">
        <v>112</v>
      </c>
    </row>
    <row r="10" spans="1:48">
      <c r="A10" s="53" t="s">
        <v>248</v>
      </c>
      <c r="B10" s="57" t="s">
        <v>68</v>
      </c>
      <c r="C10" s="57" t="s">
        <v>113</v>
      </c>
      <c r="D10" s="38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40"/>
    </row>
    <row r="11" spans="1:48">
      <c r="A11" s="36" t="s">
        <v>120</v>
      </c>
      <c r="B11" s="52" t="s">
        <v>122</v>
      </c>
      <c r="C11" s="108" t="s">
        <v>121</v>
      </c>
      <c r="D11" s="90">
        <v>295408.19597139041</v>
      </c>
      <c r="E11" s="90">
        <v>0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>
        <v>0</v>
      </c>
      <c r="L11" s="90">
        <v>0</v>
      </c>
      <c r="M11" s="90">
        <v>0</v>
      </c>
      <c r="N11" s="90">
        <v>0</v>
      </c>
      <c r="O11" s="90">
        <v>0</v>
      </c>
      <c r="P11" s="90">
        <v>0</v>
      </c>
      <c r="Q11" s="90">
        <v>0</v>
      </c>
      <c r="R11" s="90">
        <v>0</v>
      </c>
      <c r="S11" s="90">
        <v>0</v>
      </c>
      <c r="T11" s="90">
        <v>0</v>
      </c>
      <c r="U11" s="90">
        <v>0</v>
      </c>
      <c r="V11" s="90">
        <v>0</v>
      </c>
      <c r="W11" s="90">
        <v>0</v>
      </c>
      <c r="X11" s="90">
        <v>0</v>
      </c>
      <c r="Y11" s="90">
        <v>0</v>
      </c>
      <c r="Z11" s="90">
        <v>0</v>
      </c>
      <c r="AA11" s="90">
        <v>0</v>
      </c>
      <c r="AB11" s="90">
        <v>0</v>
      </c>
      <c r="AC11" s="90">
        <v>0</v>
      </c>
      <c r="AD11" s="90">
        <v>0</v>
      </c>
      <c r="AE11" s="90">
        <v>0</v>
      </c>
      <c r="AF11" s="90">
        <v>0</v>
      </c>
      <c r="AG11" s="90">
        <v>0</v>
      </c>
      <c r="AH11" s="90">
        <v>0</v>
      </c>
      <c r="AI11" s="90">
        <v>0</v>
      </c>
      <c r="AJ11" s="90">
        <v>0</v>
      </c>
      <c r="AK11" s="90">
        <v>0</v>
      </c>
      <c r="AL11" s="90">
        <v>0</v>
      </c>
      <c r="AM11" s="93">
        <f t="shared" ref="AM11:AM46" si="0">SUM(D11:AL11)</f>
        <v>295408.19597139041</v>
      </c>
      <c r="AN11" s="94">
        <v>22944.456257182312</v>
      </c>
      <c r="AO11" s="93">
        <f>SUM(AM11:AN11)</f>
        <v>318352.6522285727</v>
      </c>
      <c r="AP11" s="90">
        <v>5929.6611316109929</v>
      </c>
      <c r="AQ11" s="88">
        <v>58115.535834642586</v>
      </c>
      <c r="AR11" s="97">
        <f>SUM(AO11:AQ11)</f>
        <v>382397.84919482627</v>
      </c>
      <c r="AU11" s="107"/>
      <c r="AV11" s="17" t="s">
        <v>66</v>
      </c>
    </row>
    <row r="12" spans="1:48">
      <c r="A12" s="37" t="s">
        <v>123</v>
      </c>
      <c r="B12" s="29" t="s">
        <v>124</v>
      </c>
      <c r="C12" s="109" t="s">
        <v>34</v>
      </c>
      <c r="D12" s="90">
        <v>0</v>
      </c>
      <c r="E12" s="90">
        <v>67049.928796885535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636.07353911399116</v>
      </c>
      <c r="L12" s="90">
        <v>826.03100968862532</v>
      </c>
      <c r="M12" s="90">
        <v>0</v>
      </c>
      <c r="N12" s="90">
        <v>0</v>
      </c>
      <c r="O12" s="90">
        <v>0</v>
      </c>
      <c r="P12" s="90">
        <v>0</v>
      </c>
      <c r="Q12" s="90">
        <v>0</v>
      </c>
      <c r="R12" s="90">
        <v>765.06341764436411</v>
      </c>
      <c r="S12" s="90">
        <v>0</v>
      </c>
      <c r="T12" s="90">
        <v>0</v>
      </c>
      <c r="U12" s="90">
        <v>0.38731320255671081</v>
      </c>
      <c r="V12" s="90">
        <v>0</v>
      </c>
      <c r="W12" s="90">
        <v>0</v>
      </c>
      <c r="X12" s="90">
        <v>0</v>
      </c>
      <c r="Y12" s="90">
        <v>0</v>
      </c>
      <c r="Z12" s="90">
        <v>0</v>
      </c>
      <c r="AA12" s="90">
        <v>0</v>
      </c>
      <c r="AB12" s="90">
        <v>0</v>
      </c>
      <c r="AC12" s="90">
        <v>0</v>
      </c>
      <c r="AD12" s="90">
        <v>0</v>
      </c>
      <c r="AE12" s="90">
        <v>0</v>
      </c>
      <c r="AF12" s="90">
        <v>0</v>
      </c>
      <c r="AG12" s="90">
        <v>0</v>
      </c>
      <c r="AH12" s="90">
        <v>0</v>
      </c>
      <c r="AI12" s="90">
        <v>0</v>
      </c>
      <c r="AJ12" s="90">
        <v>0</v>
      </c>
      <c r="AK12" s="90">
        <v>0</v>
      </c>
      <c r="AL12" s="90">
        <v>0</v>
      </c>
      <c r="AM12" s="92">
        <f t="shared" si="0"/>
        <v>69277.484076535082</v>
      </c>
      <c r="AN12" s="94">
        <v>1479.2732487359513</v>
      </c>
      <c r="AO12" s="92">
        <f t="shared" ref="AO12:AO45" si="1">SUM(AM12:AN12)</f>
        <v>70756.757325271028</v>
      </c>
      <c r="AP12" s="90">
        <v>4410.2344515496388</v>
      </c>
      <c r="AQ12" s="88">
        <v>4955.0291670346332</v>
      </c>
      <c r="AR12" s="98">
        <f t="shared" ref="AR12:AR45" si="2">SUM(AO12:AQ12)</f>
        <v>80122.020943855299</v>
      </c>
      <c r="AU12" s="107"/>
    </row>
    <row r="13" spans="1:48">
      <c r="A13" s="37" t="s">
        <v>125</v>
      </c>
      <c r="B13" s="29" t="s">
        <v>127</v>
      </c>
      <c r="C13" s="109" t="s">
        <v>126</v>
      </c>
      <c r="D13" s="90">
        <v>110080.39084201277</v>
      </c>
      <c r="E13" s="90">
        <v>0</v>
      </c>
      <c r="F13" s="90">
        <v>48619.256138527999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16.924487073662583</v>
      </c>
      <c r="Q13" s="90">
        <v>0</v>
      </c>
      <c r="R13" s="90">
        <v>0</v>
      </c>
      <c r="S13" s="90">
        <v>0.46588158739775837</v>
      </c>
      <c r="T13" s="90">
        <v>13.016734455707244</v>
      </c>
      <c r="U13" s="90">
        <v>27.519003710484537</v>
      </c>
      <c r="V13" s="90">
        <v>0</v>
      </c>
      <c r="W13" s="90">
        <v>0</v>
      </c>
      <c r="X13" s="90">
        <v>0</v>
      </c>
      <c r="Y13" s="90">
        <v>20.703090327952271</v>
      </c>
      <c r="Z13" s="90">
        <v>0</v>
      </c>
      <c r="AA13" s="90">
        <v>0</v>
      </c>
      <c r="AB13" s="90">
        <v>0</v>
      </c>
      <c r="AC13" s="90">
        <v>0</v>
      </c>
      <c r="AD13" s="90">
        <v>0</v>
      </c>
      <c r="AE13" s="90">
        <v>0</v>
      </c>
      <c r="AF13" s="90">
        <v>0</v>
      </c>
      <c r="AG13" s="90">
        <v>0</v>
      </c>
      <c r="AH13" s="90">
        <v>0</v>
      </c>
      <c r="AI13" s="90">
        <v>0</v>
      </c>
      <c r="AJ13" s="90">
        <v>0</v>
      </c>
      <c r="AK13" s="90">
        <v>0</v>
      </c>
      <c r="AL13" s="90">
        <v>0</v>
      </c>
      <c r="AM13" s="92">
        <f t="shared" si="0"/>
        <v>158778.27617769598</v>
      </c>
      <c r="AN13" s="94">
        <v>67234.509613287679</v>
      </c>
      <c r="AO13" s="92">
        <f t="shared" si="1"/>
        <v>226012.78579098365</v>
      </c>
      <c r="AP13" s="90">
        <v>44199.106593185294</v>
      </c>
      <c r="AQ13" s="88">
        <v>67288.77587606314</v>
      </c>
      <c r="AR13" s="98">
        <f t="shared" si="2"/>
        <v>337500.66826023208</v>
      </c>
      <c r="AU13" s="107"/>
    </row>
    <row r="14" spans="1:48">
      <c r="A14" s="37" t="s">
        <v>128</v>
      </c>
      <c r="B14" s="29" t="s">
        <v>130</v>
      </c>
      <c r="C14" s="109" t="s">
        <v>129</v>
      </c>
      <c r="D14" s="90">
        <v>55.653078201911363</v>
      </c>
      <c r="E14" s="90">
        <v>0</v>
      </c>
      <c r="F14" s="90">
        <v>0</v>
      </c>
      <c r="G14" s="90">
        <v>55842.762864401331</v>
      </c>
      <c r="H14" s="90">
        <v>0</v>
      </c>
      <c r="I14" s="90">
        <v>0</v>
      </c>
      <c r="J14" s="90">
        <v>0</v>
      </c>
      <c r="K14" s="90">
        <v>0</v>
      </c>
      <c r="L14" s="90">
        <v>0</v>
      </c>
      <c r="M14" s="90">
        <v>0</v>
      </c>
      <c r="N14" s="90">
        <v>19.581474648827598</v>
      </c>
      <c r="O14" s="90">
        <v>0</v>
      </c>
      <c r="P14" s="90">
        <v>0</v>
      </c>
      <c r="Q14" s="90">
        <v>0</v>
      </c>
      <c r="R14" s="90">
        <v>0</v>
      </c>
      <c r="S14" s="90">
        <v>0</v>
      </c>
      <c r="T14" s="90">
        <v>0</v>
      </c>
      <c r="U14" s="90">
        <v>0</v>
      </c>
      <c r="V14" s="90">
        <v>0</v>
      </c>
      <c r="W14" s="90">
        <v>0</v>
      </c>
      <c r="X14" s="90">
        <v>0</v>
      </c>
      <c r="Y14" s="90">
        <v>0</v>
      </c>
      <c r="Z14" s="90">
        <v>0</v>
      </c>
      <c r="AA14" s="90">
        <v>0</v>
      </c>
      <c r="AB14" s="90">
        <v>0</v>
      </c>
      <c r="AC14" s="90">
        <v>0</v>
      </c>
      <c r="AD14" s="90">
        <v>0</v>
      </c>
      <c r="AE14" s="90">
        <v>0</v>
      </c>
      <c r="AF14" s="90">
        <v>0</v>
      </c>
      <c r="AG14" s="90">
        <v>0</v>
      </c>
      <c r="AH14" s="90">
        <v>0</v>
      </c>
      <c r="AI14" s="90">
        <v>0</v>
      </c>
      <c r="AJ14" s="90">
        <v>0</v>
      </c>
      <c r="AK14" s="90">
        <v>0</v>
      </c>
      <c r="AL14" s="90">
        <v>0</v>
      </c>
      <c r="AM14" s="92">
        <f t="shared" si="0"/>
        <v>55917.997417252067</v>
      </c>
      <c r="AN14" s="94">
        <v>24863.920089982985</v>
      </c>
      <c r="AO14" s="92">
        <f t="shared" si="1"/>
        <v>80781.917507235048</v>
      </c>
      <c r="AP14" s="90">
        <v>6716.9190935516353</v>
      </c>
      <c r="AQ14" s="88">
        <v>19196.213437602211</v>
      </c>
      <c r="AR14" s="98">
        <f t="shared" si="2"/>
        <v>106695.0500383889</v>
      </c>
      <c r="AU14" s="107"/>
    </row>
    <row r="15" spans="1:48">
      <c r="A15" s="37" t="s">
        <v>131</v>
      </c>
      <c r="B15" s="29" t="s">
        <v>133</v>
      </c>
      <c r="C15" s="109" t="s">
        <v>132</v>
      </c>
      <c r="D15" s="90">
        <v>0</v>
      </c>
      <c r="E15" s="90">
        <v>0</v>
      </c>
      <c r="F15" s="90">
        <v>0</v>
      </c>
      <c r="G15" s="90">
        <v>0</v>
      </c>
      <c r="H15" s="90">
        <v>17544.706960682732</v>
      </c>
      <c r="I15" s="90">
        <v>0</v>
      </c>
      <c r="J15" s="90">
        <v>0</v>
      </c>
      <c r="K15" s="90">
        <v>0</v>
      </c>
      <c r="L15" s="90">
        <v>248.13829785258517</v>
      </c>
      <c r="M15" s="90">
        <v>0</v>
      </c>
      <c r="N15" s="90">
        <v>1806.7310333543182</v>
      </c>
      <c r="O15" s="90">
        <v>0</v>
      </c>
      <c r="P15" s="90">
        <v>0</v>
      </c>
      <c r="Q15" s="90">
        <v>0</v>
      </c>
      <c r="R15" s="90">
        <v>0</v>
      </c>
      <c r="S15" s="90">
        <v>0</v>
      </c>
      <c r="T15" s="90">
        <v>0.22349123943079272</v>
      </c>
      <c r="U15" s="90">
        <v>0</v>
      </c>
      <c r="V15" s="90">
        <v>0</v>
      </c>
      <c r="W15" s="90">
        <v>0</v>
      </c>
      <c r="X15" s="90">
        <v>0</v>
      </c>
      <c r="Y15" s="90">
        <v>0</v>
      </c>
      <c r="Z15" s="90">
        <v>451.06028359510174</v>
      </c>
      <c r="AA15" s="90">
        <v>0</v>
      </c>
      <c r="AB15" s="90">
        <v>0</v>
      </c>
      <c r="AC15" s="90">
        <v>0</v>
      </c>
      <c r="AD15" s="90">
        <v>0</v>
      </c>
      <c r="AE15" s="90">
        <v>0</v>
      </c>
      <c r="AF15" s="90">
        <v>0</v>
      </c>
      <c r="AG15" s="90">
        <v>0</v>
      </c>
      <c r="AH15" s="90">
        <v>134.91406704102781</v>
      </c>
      <c r="AI15" s="90">
        <v>0</v>
      </c>
      <c r="AJ15" s="90">
        <v>0</v>
      </c>
      <c r="AK15" s="90">
        <v>0</v>
      </c>
      <c r="AL15" s="90">
        <v>0</v>
      </c>
      <c r="AM15" s="92">
        <f t="shared" si="0"/>
        <v>20185.774133765193</v>
      </c>
      <c r="AN15" s="94">
        <v>16930.648427369437</v>
      </c>
      <c r="AO15" s="92">
        <f t="shared" si="1"/>
        <v>37116.422561134634</v>
      </c>
      <c r="AP15" s="90">
        <v>4167.9839021787593</v>
      </c>
      <c r="AQ15" s="88">
        <v>10349.581441360733</v>
      </c>
      <c r="AR15" s="98">
        <f t="shared" si="2"/>
        <v>51633.987904674126</v>
      </c>
      <c r="AU15" s="107"/>
    </row>
    <row r="16" spans="1:48">
      <c r="A16" s="37" t="s">
        <v>134</v>
      </c>
      <c r="B16" s="29" t="s">
        <v>136</v>
      </c>
      <c r="C16" s="109" t="s">
        <v>135</v>
      </c>
      <c r="D16" s="90">
        <v>0</v>
      </c>
      <c r="E16" s="90">
        <v>0</v>
      </c>
      <c r="F16" s="90">
        <v>0</v>
      </c>
      <c r="G16" s="90">
        <v>0</v>
      </c>
      <c r="H16" s="90">
        <v>0</v>
      </c>
      <c r="I16" s="90">
        <v>3043.3826266537617</v>
      </c>
      <c r="J16" s="90">
        <v>0</v>
      </c>
      <c r="K16" s="90">
        <v>0</v>
      </c>
      <c r="L16" s="90">
        <v>0</v>
      </c>
      <c r="M16" s="90">
        <v>0</v>
      </c>
      <c r="N16" s="90">
        <v>0</v>
      </c>
      <c r="O16" s="90">
        <v>0</v>
      </c>
      <c r="P16" s="90">
        <v>0</v>
      </c>
      <c r="Q16" s="90">
        <v>0</v>
      </c>
      <c r="R16" s="90">
        <v>0</v>
      </c>
      <c r="S16" s="90">
        <v>0</v>
      </c>
      <c r="T16" s="90">
        <v>0</v>
      </c>
      <c r="U16" s="90">
        <v>0</v>
      </c>
      <c r="V16" s="90">
        <v>0</v>
      </c>
      <c r="W16" s="90">
        <v>0</v>
      </c>
      <c r="X16" s="90">
        <v>0</v>
      </c>
      <c r="Y16" s="90">
        <v>0</v>
      </c>
      <c r="Z16" s="90">
        <v>0</v>
      </c>
      <c r="AA16" s="90">
        <v>0</v>
      </c>
      <c r="AB16" s="90">
        <v>0</v>
      </c>
      <c r="AC16" s="90">
        <v>0</v>
      </c>
      <c r="AD16" s="90">
        <v>0</v>
      </c>
      <c r="AE16" s="90">
        <v>0</v>
      </c>
      <c r="AF16" s="90">
        <v>0</v>
      </c>
      <c r="AG16" s="90">
        <v>0</v>
      </c>
      <c r="AH16" s="90">
        <v>0</v>
      </c>
      <c r="AI16" s="90">
        <v>0</v>
      </c>
      <c r="AJ16" s="90">
        <v>0</v>
      </c>
      <c r="AK16" s="90">
        <v>0</v>
      </c>
      <c r="AL16" s="90">
        <v>0</v>
      </c>
      <c r="AM16" s="92">
        <f t="shared" si="0"/>
        <v>3043.3826266537617</v>
      </c>
      <c r="AN16" s="94">
        <v>35401.184642959313</v>
      </c>
      <c r="AO16" s="92">
        <f t="shared" si="1"/>
        <v>38444.567269613079</v>
      </c>
      <c r="AP16" s="90">
        <v>41336.75565109108</v>
      </c>
      <c r="AQ16" s="88">
        <v>17011.334586796562</v>
      </c>
      <c r="AR16" s="98">
        <f t="shared" si="2"/>
        <v>96792.657507500728</v>
      </c>
      <c r="AU16" s="107"/>
    </row>
    <row r="17" spans="1:47">
      <c r="A17" s="37" t="s">
        <v>137</v>
      </c>
      <c r="B17" s="29" t="s">
        <v>139</v>
      </c>
      <c r="C17" s="109" t="s">
        <v>138</v>
      </c>
      <c r="D17" s="90">
        <v>0</v>
      </c>
      <c r="E17" s="90">
        <v>8.3073495698365498</v>
      </c>
      <c r="F17" s="90">
        <v>0</v>
      </c>
      <c r="G17" s="90">
        <v>0</v>
      </c>
      <c r="H17" s="90">
        <v>94.699196826130802</v>
      </c>
      <c r="I17" s="90">
        <v>0</v>
      </c>
      <c r="J17" s="90">
        <v>4701.1478266407412</v>
      </c>
      <c r="K17" s="90">
        <v>611.97019714857345</v>
      </c>
      <c r="L17" s="90">
        <v>0</v>
      </c>
      <c r="M17" s="90">
        <v>4.3374506785400477</v>
      </c>
      <c r="N17" s="90">
        <v>0</v>
      </c>
      <c r="O17" s="90">
        <v>0</v>
      </c>
      <c r="P17" s="90">
        <v>0</v>
      </c>
      <c r="Q17" s="90">
        <v>0</v>
      </c>
      <c r="R17" s="90">
        <v>0</v>
      </c>
      <c r="S17" s="90">
        <v>0</v>
      </c>
      <c r="T17" s="90">
        <v>0.89366855024381964</v>
      </c>
      <c r="U17" s="90">
        <v>0</v>
      </c>
      <c r="V17" s="90">
        <v>0</v>
      </c>
      <c r="W17" s="90">
        <v>0</v>
      </c>
      <c r="X17" s="90">
        <v>0</v>
      </c>
      <c r="Y17" s="90">
        <v>0</v>
      </c>
      <c r="Z17" s="90">
        <v>0</v>
      </c>
      <c r="AA17" s="90">
        <v>0</v>
      </c>
      <c r="AB17" s="90">
        <v>0</v>
      </c>
      <c r="AC17" s="90">
        <v>0</v>
      </c>
      <c r="AD17" s="90">
        <v>0</v>
      </c>
      <c r="AE17" s="90">
        <v>0</v>
      </c>
      <c r="AF17" s="90">
        <v>0</v>
      </c>
      <c r="AG17" s="90">
        <v>0</v>
      </c>
      <c r="AH17" s="90">
        <v>0</v>
      </c>
      <c r="AI17" s="90">
        <v>0</v>
      </c>
      <c r="AJ17" s="90">
        <v>0</v>
      </c>
      <c r="AK17" s="90">
        <v>0</v>
      </c>
      <c r="AL17" s="90">
        <v>0</v>
      </c>
      <c r="AM17" s="92">
        <f t="shared" si="0"/>
        <v>5421.3556894140665</v>
      </c>
      <c r="AN17" s="94">
        <v>56096.827017499381</v>
      </c>
      <c r="AO17" s="92">
        <f t="shared" si="1"/>
        <v>61518.182706913445</v>
      </c>
      <c r="AP17" s="90">
        <v>8795.5566387476174</v>
      </c>
      <c r="AQ17" s="88">
        <v>24040.050978563755</v>
      </c>
      <c r="AR17" s="98">
        <f t="shared" si="2"/>
        <v>94353.790324224814</v>
      </c>
      <c r="AU17" s="107"/>
    </row>
    <row r="18" spans="1:47">
      <c r="A18" s="37" t="s">
        <v>140</v>
      </c>
      <c r="B18" s="23" t="s">
        <v>142</v>
      </c>
      <c r="C18" s="110" t="s">
        <v>141</v>
      </c>
      <c r="D18" s="90">
        <v>0</v>
      </c>
      <c r="E18" s="90">
        <v>214.13614845214838</v>
      </c>
      <c r="F18" s="90">
        <v>0</v>
      </c>
      <c r="G18" s="90">
        <v>0</v>
      </c>
      <c r="H18" s="90">
        <v>0</v>
      </c>
      <c r="I18" s="90">
        <v>0</v>
      </c>
      <c r="J18" s="90">
        <v>416.27967069409652</v>
      </c>
      <c r="K18" s="90">
        <v>38557.031066712836</v>
      </c>
      <c r="L18" s="90">
        <v>2.5952071620437631</v>
      </c>
      <c r="M18" s="90">
        <v>0</v>
      </c>
      <c r="N18" s="90">
        <v>0</v>
      </c>
      <c r="O18" s="90">
        <v>0</v>
      </c>
      <c r="P18" s="90">
        <v>0</v>
      </c>
      <c r="Q18" s="90">
        <v>1006.9877573066161</v>
      </c>
      <c r="R18" s="90">
        <v>53368.611352266969</v>
      </c>
      <c r="S18" s="90">
        <v>0</v>
      </c>
      <c r="T18" s="90">
        <v>14.772355955904308</v>
      </c>
      <c r="U18" s="90">
        <v>0.25642805134789132</v>
      </c>
      <c r="V18" s="90">
        <v>0</v>
      </c>
      <c r="W18" s="90">
        <v>0</v>
      </c>
      <c r="X18" s="90">
        <v>0</v>
      </c>
      <c r="Y18" s="90">
        <v>0</v>
      </c>
      <c r="Z18" s="90">
        <v>0</v>
      </c>
      <c r="AA18" s="90">
        <v>0</v>
      </c>
      <c r="AB18" s="90">
        <v>0</v>
      </c>
      <c r="AC18" s="90">
        <v>0</v>
      </c>
      <c r="AD18" s="90">
        <v>0</v>
      </c>
      <c r="AE18" s="90">
        <v>0</v>
      </c>
      <c r="AF18" s="90">
        <v>0</v>
      </c>
      <c r="AG18" s="90">
        <v>0</v>
      </c>
      <c r="AH18" s="90">
        <v>0</v>
      </c>
      <c r="AI18" s="90">
        <v>0</v>
      </c>
      <c r="AJ18" s="90">
        <v>0</v>
      </c>
      <c r="AK18" s="90">
        <v>0</v>
      </c>
      <c r="AL18" s="90">
        <v>0</v>
      </c>
      <c r="AM18" s="92">
        <f t="shared" si="0"/>
        <v>93580.669986601963</v>
      </c>
      <c r="AN18" s="94">
        <v>29728.27965847485</v>
      </c>
      <c r="AO18" s="92">
        <f t="shared" si="1"/>
        <v>123308.94964507682</v>
      </c>
      <c r="AP18" s="90">
        <v>8734.6154503641919</v>
      </c>
      <c r="AQ18" s="88">
        <v>30511.554821478137</v>
      </c>
      <c r="AR18" s="98">
        <f t="shared" si="2"/>
        <v>162555.11991691915</v>
      </c>
      <c r="AU18" s="107"/>
    </row>
    <row r="19" spans="1:47">
      <c r="A19" s="37" t="s">
        <v>143</v>
      </c>
      <c r="B19" s="23" t="s">
        <v>145</v>
      </c>
      <c r="C19" s="110" t="s">
        <v>144</v>
      </c>
      <c r="D19" s="90">
        <v>0</v>
      </c>
      <c r="E19" s="90">
        <v>0</v>
      </c>
      <c r="F19" s="90">
        <v>0</v>
      </c>
      <c r="G19" s="90">
        <v>0</v>
      </c>
      <c r="H19" s="90">
        <v>63.785361579935525</v>
      </c>
      <c r="I19" s="90">
        <v>0</v>
      </c>
      <c r="J19" s="90">
        <v>0</v>
      </c>
      <c r="K19" s="90">
        <v>452.20562471684741</v>
      </c>
      <c r="L19" s="90">
        <v>46742.791837212644</v>
      </c>
      <c r="M19" s="90">
        <v>4.9733259213399403</v>
      </c>
      <c r="N19" s="90">
        <v>20.107316391866934</v>
      </c>
      <c r="O19" s="90">
        <v>0</v>
      </c>
      <c r="P19" s="90">
        <v>0</v>
      </c>
      <c r="Q19" s="90">
        <v>0</v>
      </c>
      <c r="R19" s="90">
        <v>0.19359235284601548</v>
      </c>
      <c r="S19" s="90">
        <v>0</v>
      </c>
      <c r="T19" s="90">
        <v>8.5101551396518431</v>
      </c>
      <c r="U19" s="90">
        <v>0.53422510697477354</v>
      </c>
      <c r="V19" s="90">
        <v>0</v>
      </c>
      <c r="W19" s="90">
        <v>0</v>
      </c>
      <c r="X19" s="90">
        <v>0</v>
      </c>
      <c r="Y19" s="90">
        <v>0</v>
      </c>
      <c r="Z19" s="90">
        <v>16.68977119604644</v>
      </c>
      <c r="AA19" s="90">
        <v>0</v>
      </c>
      <c r="AB19" s="90">
        <v>0</v>
      </c>
      <c r="AC19" s="90">
        <v>0</v>
      </c>
      <c r="AD19" s="90">
        <v>0</v>
      </c>
      <c r="AE19" s="90">
        <v>0</v>
      </c>
      <c r="AF19" s="90">
        <v>0</v>
      </c>
      <c r="AG19" s="90">
        <v>0</v>
      </c>
      <c r="AH19" s="90">
        <v>0</v>
      </c>
      <c r="AI19" s="90">
        <v>0</v>
      </c>
      <c r="AJ19" s="90">
        <v>0</v>
      </c>
      <c r="AK19" s="90">
        <v>0</v>
      </c>
      <c r="AL19" s="90">
        <v>0</v>
      </c>
      <c r="AM19" s="92">
        <f t="shared" si="0"/>
        <v>47309.791209618154</v>
      </c>
      <c r="AN19" s="94">
        <v>42209.020239002908</v>
      </c>
      <c r="AO19" s="92">
        <f t="shared" si="1"/>
        <v>89518.811448621069</v>
      </c>
      <c r="AP19" s="90">
        <v>8529.518699358161</v>
      </c>
      <c r="AQ19" s="88">
        <v>17226.393296557893</v>
      </c>
      <c r="AR19" s="98">
        <f t="shared" si="2"/>
        <v>115274.72344453711</v>
      </c>
      <c r="AU19" s="107"/>
    </row>
    <row r="20" spans="1:47">
      <c r="A20" s="37" t="s">
        <v>268</v>
      </c>
      <c r="B20" s="23" t="s">
        <v>269</v>
      </c>
      <c r="C20" s="110" t="s">
        <v>270</v>
      </c>
      <c r="D20" s="90">
        <v>0</v>
      </c>
      <c r="E20" s="90">
        <v>0</v>
      </c>
      <c r="F20" s="90">
        <v>0</v>
      </c>
      <c r="G20" s="90">
        <v>0</v>
      </c>
      <c r="H20" s="90">
        <v>0</v>
      </c>
      <c r="I20" s="90">
        <v>0</v>
      </c>
      <c r="J20" s="90">
        <v>0</v>
      </c>
      <c r="K20" s="90">
        <v>22.474375977965146</v>
      </c>
      <c r="L20" s="90">
        <v>76.803469106168606</v>
      </c>
      <c r="M20" s="90">
        <v>3166.7435263089756</v>
      </c>
      <c r="N20" s="90">
        <v>0</v>
      </c>
      <c r="O20" s="90">
        <v>0</v>
      </c>
      <c r="P20" s="90">
        <v>0</v>
      </c>
      <c r="Q20" s="90">
        <v>0</v>
      </c>
      <c r="R20" s="90">
        <v>0</v>
      </c>
      <c r="S20" s="90">
        <v>0.1016898896350437</v>
      </c>
      <c r="T20" s="90">
        <v>0</v>
      </c>
      <c r="U20" s="90">
        <v>0</v>
      </c>
      <c r="V20" s="90">
        <v>0</v>
      </c>
      <c r="W20" s="90">
        <v>0</v>
      </c>
      <c r="X20" s="90">
        <v>0</v>
      </c>
      <c r="Y20" s="90">
        <v>0</v>
      </c>
      <c r="Z20" s="90">
        <v>0</v>
      </c>
      <c r="AA20" s="90">
        <v>0</v>
      </c>
      <c r="AB20" s="90">
        <v>0</v>
      </c>
      <c r="AC20" s="90">
        <v>0</v>
      </c>
      <c r="AD20" s="90">
        <v>0</v>
      </c>
      <c r="AE20" s="90">
        <v>0</v>
      </c>
      <c r="AF20" s="90">
        <v>0</v>
      </c>
      <c r="AG20" s="90">
        <v>0</v>
      </c>
      <c r="AH20" s="90">
        <v>0</v>
      </c>
      <c r="AI20" s="90">
        <v>0</v>
      </c>
      <c r="AJ20" s="90">
        <v>0</v>
      </c>
      <c r="AK20" s="90">
        <v>0</v>
      </c>
      <c r="AL20" s="90">
        <v>0</v>
      </c>
      <c r="AM20" s="92">
        <f t="shared" si="0"/>
        <v>3266.1230612827444</v>
      </c>
      <c r="AN20" s="94">
        <v>125239.1687606721</v>
      </c>
      <c r="AO20" s="92">
        <f t="shared" si="1"/>
        <v>128505.29182195484</v>
      </c>
      <c r="AP20" s="90">
        <v>25727.956980142812</v>
      </c>
      <c r="AQ20" s="88">
        <v>29098.716496179233</v>
      </c>
      <c r="AR20" s="98">
        <f t="shared" si="2"/>
        <v>183331.96529827689</v>
      </c>
      <c r="AU20" s="107"/>
    </row>
    <row r="21" spans="1:47">
      <c r="A21" s="37" t="s">
        <v>146</v>
      </c>
      <c r="B21" s="23" t="s">
        <v>148</v>
      </c>
      <c r="C21" s="110" t="s">
        <v>147</v>
      </c>
      <c r="D21" s="90">
        <v>0</v>
      </c>
      <c r="E21" s="90">
        <v>0</v>
      </c>
      <c r="F21" s="90">
        <v>0</v>
      </c>
      <c r="G21" s="90">
        <v>0</v>
      </c>
      <c r="H21" s="90">
        <v>168.92251024346933</v>
      </c>
      <c r="I21" s="90">
        <v>0</v>
      </c>
      <c r="J21" s="90">
        <v>1.2117395851179289</v>
      </c>
      <c r="K21" s="90">
        <v>125.53174486037871</v>
      </c>
      <c r="L21" s="90">
        <v>84.11373774280753</v>
      </c>
      <c r="M21" s="90">
        <v>3.4546363782672094</v>
      </c>
      <c r="N21" s="90">
        <v>14583.176273950816</v>
      </c>
      <c r="O21" s="90">
        <v>0</v>
      </c>
      <c r="P21" s="90">
        <v>0</v>
      </c>
      <c r="Q21" s="90">
        <v>0</v>
      </c>
      <c r="R21" s="90">
        <v>0</v>
      </c>
      <c r="S21" s="90">
        <v>0</v>
      </c>
      <c r="T21" s="90">
        <v>0</v>
      </c>
      <c r="U21" s="90">
        <v>0.64107012836972821</v>
      </c>
      <c r="V21" s="90">
        <v>0</v>
      </c>
      <c r="W21" s="90">
        <v>0</v>
      </c>
      <c r="X21" s="90">
        <v>0</v>
      </c>
      <c r="Y21" s="90">
        <v>0</v>
      </c>
      <c r="Z21" s="90">
        <v>0</v>
      </c>
      <c r="AA21" s="90">
        <v>0</v>
      </c>
      <c r="AB21" s="90">
        <v>0</v>
      </c>
      <c r="AC21" s="90">
        <v>0</v>
      </c>
      <c r="AD21" s="90">
        <v>0</v>
      </c>
      <c r="AE21" s="90">
        <v>0</v>
      </c>
      <c r="AF21" s="90">
        <v>0</v>
      </c>
      <c r="AG21" s="90">
        <v>0</v>
      </c>
      <c r="AH21" s="90">
        <v>0</v>
      </c>
      <c r="AI21" s="90">
        <v>0</v>
      </c>
      <c r="AJ21" s="90">
        <v>0</v>
      </c>
      <c r="AK21" s="90">
        <v>0</v>
      </c>
      <c r="AL21" s="90">
        <v>11.788092947899788</v>
      </c>
      <c r="AM21" s="92">
        <f t="shared" si="0"/>
        <v>14978.839805837126</v>
      </c>
      <c r="AN21" s="94">
        <v>13804.231589617528</v>
      </c>
      <c r="AO21" s="92">
        <f t="shared" si="1"/>
        <v>28783.071395454652</v>
      </c>
      <c r="AP21" s="90">
        <v>2842.7549717011648</v>
      </c>
      <c r="AQ21" s="88">
        <v>6637.3909225558073</v>
      </c>
      <c r="AR21" s="98">
        <f t="shared" si="2"/>
        <v>38263.217289711625</v>
      </c>
      <c r="AU21" s="107"/>
    </row>
    <row r="22" spans="1:47">
      <c r="A22" s="37" t="s">
        <v>149</v>
      </c>
      <c r="B22" s="23" t="s">
        <v>151</v>
      </c>
      <c r="C22" s="110" t="s">
        <v>150</v>
      </c>
      <c r="D22" s="90">
        <v>0</v>
      </c>
      <c r="E22" s="90">
        <v>0</v>
      </c>
      <c r="F22" s="90">
        <v>0</v>
      </c>
      <c r="G22" s="90">
        <v>0</v>
      </c>
      <c r="H22" s="90">
        <v>0</v>
      </c>
      <c r="I22" s="90">
        <v>0</v>
      </c>
      <c r="J22" s="90">
        <v>0</v>
      </c>
      <c r="K22" s="90">
        <v>0</v>
      </c>
      <c r="L22" s="90">
        <v>0</v>
      </c>
      <c r="M22" s="90">
        <v>0</v>
      </c>
      <c r="N22" s="90">
        <v>7.9269654120190625</v>
      </c>
      <c r="O22" s="90">
        <v>53192.234798146856</v>
      </c>
      <c r="P22" s="90">
        <v>0</v>
      </c>
      <c r="Q22" s="90">
        <v>0</v>
      </c>
      <c r="R22" s="90">
        <v>0</v>
      </c>
      <c r="S22" s="90">
        <v>0</v>
      </c>
      <c r="T22" s="90">
        <v>0</v>
      </c>
      <c r="U22" s="90">
        <v>0</v>
      </c>
      <c r="V22" s="90">
        <v>0</v>
      </c>
      <c r="W22" s="90">
        <v>0</v>
      </c>
      <c r="X22" s="90">
        <v>0</v>
      </c>
      <c r="Y22" s="90">
        <v>0</v>
      </c>
      <c r="Z22" s="90">
        <v>0</v>
      </c>
      <c r="AA22" s="90">
        <v>0</v>
      </c>
      <c r="AB22" s="90">
        <v>0</v>
      </c>
      <c r="AC22" s="90">
        <v>0</v>
      </c>
      <c r="AD22" s="90">
        <v>0</v>
      </c>
      <c r="AE22" s="90">
        <v>0</v>
      </c>
      <c r="AF22" s="90">
        <v>0</v>
      </c>
      <c r="AG22" s="90">
        <v>0</v>
      </c>
      <c r="AH22" s="90">
        <v>0</v>
      </c>
      <c r="AI22" s="90">
        <v>0</v>
      </c>
      <c r="AJ22" s="90">
        <v>0</v>
      </c>
      <c r="AK22" s="90">
        <v>0</v>
      </c>
      <c r="AL22" s="90">
        <v>0</v>
      </c>
      <c r="AM22" s="92">
        <f t="shared" si="0"/>
        <v>53200.161763558877</v>
      </c>
      <c r="AN22" s="94">
        <v>8439.4254655563054</v>
      </c>
      <c r="AO22" s="92">
        <f t="shared" si="1"/>
        <v>61639.587229115183</v>
      </c>
      <c r="AP22" s="90">
        <v>911.57395644615281</v>
      </c>
      <c r="AQ22" s="88">
        <v>3.6278382077372133E-3</v>
      </c>
      <c r="AR22" s="98">
        <f t="shared" si="2"/>
        <v>62551.164813399548</v>
      </c>
      <c r="AU22" s="107"/>
    </row>
    <row r="23" spans="1:47">
      <c r="A23" s="37" t="s">
        <v>152</v>
      </c>
      <c r="B23" s="23" t="s">
        <v>154</v>
      </c>
      <c r="C23" s="110" t="s">
        <v>153</v>
      </c>
      <c r="D23" s="90">
        <v>0</v>
      </c>
      <c r="E23" s="90">
        <v>0</v>
      </c>
      <c r="F23" s="90">
        <v>0</v>
      </c>
      <c r="G23" s="90">
        <v>0</v>
      </c>
      <c r="H23" s="90">
        <v>0</v>
      </c>
      <c r="I23" s="90">
        <v>0</v>
      </c>
      <c r="J23" s="90">
        <v>0</v>
      </c>
      <c r="K23" s="90">
        <v>0</v>
      </c>
      <c r="L23" s="90">
        <v>0</v>
      </c>
      <c r="M23" s="90">
        <v>0</v>
      </c>
      <c r="N23" s="90">
        <v>0</v>
      </c>
      <c r="O23" s="90">
        <v>0</v>
      </c>
      <c r="P23" s="90">
        <v>10236.638728677444</v>
      </c>
      <c r="Q23" s="90">
        <v>0</v>
      </c>
      <c r="R23" s="90">
        <v>0</v>
      </c>
      <c r="S23" s="90">
        <v>0</v>
      </c>
      <c r="T23" s="90">
        <v>0</v>
      </c>
      <c r="U23" s="90">
        <v>0</v>
      </c>
      <c r="V23" s="90">
        <v>0</v>
      </c>
      <c r="W23" s="90">
        <v>0</v>
      </c>
      <c r="X23" s="90">
        <v>0</v>
      </c>
      <c r="Y23" s="90">
        <v>0</v>
      </c>
      <c r="Z23" s="90">
        <v>0</v>
      </c>
      <c r="AA23" s="90">
        <v>0</v>
      </c>
      <c r="AB23" s="90">
        <v>0</v>
      </c>
      <c r="AC23" s="90">
        <v>0</v>
      </c>
      <c r="AD23" s="90">
        <v>0</v>
      </c>
      <c r="AE23" s="90">
        <v>0</v>
      </c>
      <c r="AF23" s="90">
        <v>0</v>
      </c>
      <c r="AG23" s="90">
        <v>0</v>
      </c>
      <c r="AH23" s="90">
        <v>57.753260515668799</v>
      </c>
      <c r="AI23" s="90">
        <v>0</v>
      </c>
      <c r="AJ23" s="90">
        <v>0</v>
      </c>
      <c r="AK23" s="90">
        <v>0</v>
      </c>
      <c r="AL23" s="90">
        <v>0</v>
      </c>
      <c r="AM23" s="92">
        <f t="shared" si="0"/>
        <v>10294.391989193113</v>
      </c>
      <c r="AN23" s="94">
        <v>0</v>
      </c>
      <c r="AO23" s="92">
        <f t="shared" si="1"/>
        <v>10294.391989193113</v>
      </c>
      <c r="AP23" s="90">
        <v>-258.95631768292793</v>
      </c>
      <c r="AQ23" s="88">
        <v>0</v>
      </c>
      <c r="AR23" s="98">
        <f t="shared" si="2"/>
        <v>10035.435671510184</v>
      </c>
      <c r="AU23" s="107"/>
    </row>
    <row r="24" spans="1:47">
      <c r="A24" s="37" t="s">
        <v>155</v>
      </c>
      <c r="B24" s="23" t="s">
        <v>157</v>
      </c>
      <c r="C24" s="110" t="s">
        <v>156</v>
      </c>
      <c r="D24" s="90">
        <v>0</v>
      </c>
      <c r="E24" s="90">
        <v>0</v>
      </c>
      <c r="F24" s="90">
        <v>0</v>
      </c>
      <c r="G24" s="90">
        <v>0</v>
      </c>
      <c r="H24" s="90">
        <v>0</v>
      </c>
      <c r="I24" s="90">
        <v>0</v>
      </c>
      <c r="J24" s="90">
        <v>0</v>
      </c>
      <c r="K24" s="90">
        <v>0</v>
      </c>
      <c r="L24" s="90">
        <v>0</v>
      </c>
      <c r="M24" s="90">
        <v>0</v>
      </c>
      <c r="N24" s="90">
        <v>0</v>
      </c>
      <c r="O24" s="90">
        <v>0</v>
      </c>
      <c r="P24" s="90">
        <v>43.227692193628968</v>
      </c>
      <c r="Q24" s="90">
        <v>9441.3712409564505</v>
      </c>
      <c r="R24" s="90">
        <v>0</v>
      </c>
      <c r="S24" s="90">
        <v>0</v>
      </c>
      <c r="T24" s="90">
        <v>0</v>
      </c>
      <c r="U24" s="90">
        <v>0</v>
      </c>
      <c r="V24" s="90">
        <v>0</v>
      </c>
      <c r="W24" s="90">
        <v>0</v>
      </c>
      <c r="X24" s="90">
        <v>0</v>
      </c>
      <c r="Y24" s="90">
        <v>0</v>
      </c>
      <c r="Z24" s="90">
        <v>0</v>
      </c>
      <c r="AA24" s="90">
        <v>0</v>
      </c>
      <c r="AB24" s="90">
        <v>0</v>
      </c>
      <c r="AC24" s="90">
        <v>0</v>
      </c>
      <c r="AD24" s="90">
        <v>0</v>
      </c>
      <c r="AE24" s="90">
        <v>0</v>
      </c>
      <c r="AF24" s="90">
        <v>0</v>
      </c>
      <c r="AG24" s="90">
        <v>0</v>
      </c>
      <c r="AH24" s="90">
        <v>0</v>
      </c>
      <c r="AI24" s="90">
        <v>0</v>
      </c>
      <c r="AJ24" s="90">
        <v>0</v>
      </c>
      <c r="AK24" s="90">
        <v>0</v>
      </c>
      <c r="AL24" s="90">
        <v>0</v>
      </c>
      <c r="AM24" s="92">
        <f t="shared" si="0"/>
        <v>9484.5989331500787</v>
      </c>
      <c r="AN24" s="94">
        <v>5973.1191589755199</v>
      </c>
      <c r="AO24" s="92">
        <f t="shared" si="1"/>
        <v>15457.718092125599</v>
      </c>
      <c r="AP24" s="90">
        <v>501.24533371438838</v>
      </c>
      <c r="AQ24" s="88">
        <v>2394.5092515698216</v>
      </c>
      <c r="AR24" s="98">
        <f t="shared" si="2"/>
        <v>18353.472677409809</v>
      </c>
      <c r="AU24" s="107"/>
    </row>
    <row r="25" spans="1:47">
      <c r="A25" s="37" t="s">
        <v>158</v>
      </c>
      <c r="B25" s="23" t="s">
        <v>160</v>
      </c>
      <c r="C25" s="110" t="s">
        <v>159</v>
      </c>
      <c r="D25" s="90">
        <v>0</v>
      </c>
      <c r="E25" s="90">
        <v>1368.1666289121345</v>
      </c>
      <c r="F25" s="90">
        <v>121.72427255215977</v>
      </c>
      <c r="G25" s="90">
        <v>0</v>
      </c>
      <c r="H25" s="90">
        <v>5.8312982362510946</v>
      </c>
      <c r="I25" s="90">
        <v>0</v>
      </c>
      <c r="J25" s="90">
        <v>1.3127178838777562</v>
      </c>
      <c r="K25" s="90">
        <v>774.55556399793829</v>
      </c>
      <c r="L25" s="90">
        <v>239.80746093616568</v>
      </c>
      <c r="M25" s="90">
        <v>0</v>
      </c>
      <c r="N25" s="90">
        <v>0</v>
      </c>
      <c r="O25" s="90">
        <v>3024.7061696627829</v>
      </c>
      <c r="P25" s="90">
        <v>0</v>
      </c>
      <c r="Q25" s="90">
        <v>202.11769607494074</v>
      </c>
      <c r="R25" s="90">
        <v>323552.8981968321</v>
      </c>
      <c r="S25" s="90">
        <v>17.07491491030099</v>
      </c>
      <c r="T25" s="90">
        <v>533.10515402446867</v>
      </c>
      <c r="U25" s="90">
        <v>170.54762582594765</v>
      </c>
      <c r="V25" s="90">
        <v>7.8228633293269416</v>
      </c>
      <c r="W25" s="90">
        <v>7.6233160885024116</v>
      </c>
      <c r="X25" s="90">
        <v>0</v>
      </c>
      <c r="Y25" s="90">
        <v>518.31688338902904</v>
      </c>
      <c r="Z25" s="90">
        <v>110.45246119508664</v>
      </c>
      <c r="AA25" s="90">
        <v>813.0274238470206</v>
      </c>
      <c r="AB25" s="90">
        <v>0</v>
      </c>
      <c r="AC25" s="90">
        <v>0</v>
      </c>
      <c r="AD25" s="90">
        <v>19.578068401567609</v>
      </c>
      <c r="AE25" s="90">
        <v>4151.3955992025913</v>
      </c>
      <c r="AF25" s="90">
        <v>156.41437445979591</v>
      </c>
      <c r="AG25" s="90">
        <v>7.6859712138454253</v>
      </c>
      <c r="AH25" s="90">
        <v>0</v>
      </c>
      <c r="AI25" s="90">
        <v>0</v>
      </c>
      <c r="AJ25" s="90">
        <v>0</v>
      </c>
      <c r="AK25" s="90">
        <v>0</v>
      </c>
      <c r="AL25" s="90">
        <v>33.013313928407968</v>
      </c>
      <c r="AM25" s="92">
        <f t="shared" si="0"/>
        <v>335837.17797490419</v>
      </c>
      <c r="AN25" s="94">
        <v>285.82122421377898</v>
      </c>
      <c r="AO25" s="92">
        <f t="shared" si="1"/>
        <v>336122.99919911794</v>
      </c>
      <c r="AP25" s="90">
        <v>3804.6127403340524</v>
      </c>
      <c r="AQ25" s="88">
        <v>0</v>
      </c>
      <c r="AR25" s="98">
        <f t="shared" si="2"/>
        <v>339927.61193945201</v>
      </c>
      <c r="AU25" s="107"/>
    </row>
    <row r="26" spans="1:47">
      <c r="A26" s="37" t="s">
        <v>161</v>
      </c>
      <c r="B26" s="23" t="s">
        <v>163</v>
      </c>
      <c r="C26" s="110" t="s">
        <v>162</v>
      </c>
      <c r="D26" s="90">
        <v>0</v>
      </c>
      <c r="E26" s="90">
        <v>1.0203138887519934</v>
      </c>
      <c r="F26" s="90">
        <v>0</v>
      </c>
      <c r="G26" s="90">
        <v>0</v>
      </c>
      <c r="H26" s="90">
        <v>0</v>
      </c>
      <c r="I26" s="90">
        <v>0</v>
      </c>
      <c r="J26" s="90">
        <v>0</v>
      </c>
      <c r="K26" s="90">
        <v>0</v>
      </c>
      <c r="L26" s="90">
        <v>0</v>
      </c>
      <c r="M26" s="90">
        <v>0</v>
      </c>
      <c r="N26" s="90">
        <v>5.4812256927772181</v>
      </c>
      <c r="O26" s="90">
        <v>0</v>
      </c>
      <c r="P26" s="90">
        <v>0</v>
      </c>
      <c r="Q26" s="90">
        <v>0</v>
      </c>
      <c r="R26" s="90">
        <v>160.16760070511251</v>
      </c>
      <c r="S26" s="90">
        <v>12716.776174972534</v>
      </c>
      <c r="T26" s="90">
        <v>21449.628021791406</v>
      </c>
      <c r="U26" s="90">
        <v>119.2614813312624</v>
      </c>
      <c r="V26" s="90">
        <v>297.01343948160434</v>
      </c>
      <c r="W26" s="90">
        <v>10.675952430237441</v>
      </c>
      <c r="X26" s="90">
        <v>0</v>
      </c>
      <c r="Y26" s="90">
        <v>22.996953857246513</v>
      </c>
      <c r="Z26" s="90">
        <v>0</v>
      </c>
      <c r="AA26" s="90">
        <v>0</v>
      </c>
      <c r="AB26" s="90">
        <v>0</v>
      </c>
      <c r="AC26" s="90">
        <v>0</v>
      </c>
      <c r="AD26" s="90">
        <v>0.61876137989269042</v>
      </c>
      <c r="AE26" s="90">
        <v>0</v>
      </c>
      <c r="AF26" s="90">
        <v>0</v>
      </c>
      <c r="AG26" s="90">
        <v>0</v>
      </c>
      <c r="AH26" s="90">
        <v>0</v>
      </c>
      <c r="AI26" s="90">
        <v>0</v>
      </c>
      <c r="AJ26" s="90">
        <v>0</v>
      </c>
      <c r="AK26" s="90">
        <v>5.1629465309244909</v>
      </c>
      <c r="AL26" s="90">
        <v>34.599106300514897</v>
      </c>
      <c r="AM26" s="92">
        <f t="shared" si="0"/>
        <v>34823.401978362264</v>
      </c>
      <c r="AN26" s="94">
        <v>1510.9894497871403</v>
      </c>
      <c r="AO26" s="92">
        <f t="shared" si="1"/>
        <v>36334.391428149407</v>
      </c>
      <c r="AP26" s="90">
        <v>229.79636790814948</v>
      </c>
      <c r="AQ26" s="88">
        <v>-7810</v>
      </c>
      <c r="AR26" s="98">
        <f t="shared" si="2"/>
        <v>28754.187796057558</v>
      </c>
      <c r="AU26" s="107"/>
    </row>
    <row r="27" spans="1:47">
      <c r="A27" s="37" t="s">
        <v>164</v>
      </c>
      <c r="B27" s="24" t="s">
        <v>166</v>
      </c>
      <c r="C27" s="110" t="s">
        <v>165</v>
      </c>
      <c r="D27" s="90">
        <v>18.649793559852316</v>
      </c>
      <c r="E27" s="90">
        <v>122.46299491303074</v>
      </c>
      <c r="F27" s="90">
        <v>1244.9001018230299</v>
      </c>
      <c r="G27" s="90">
        <v>1213.7224388028449</v>
      </c>
      <c r="H27" s="90">
        <v>206.69732864788961</v>
      </c>
      <c r="I27" s="90">
        <v>0</v>
      </c>
      <c r="J27" s="90">
        <v>159.84528099351479</v>
      </c>
      <c r="K27" s="90">
        <v>1233.1135830817141</v>
      </c>
      <c r="L27" s="90">
        <v>2839.8911074143225</v>
      </c>
      <c r="M27" s="90">
        <v>373.82004287751658</v>
      </c>
      <c r="N27" s="90">
        <v>62.900465770142134</v>
      </c>
      <c r="O27" s="90">
        <v>0</v>
      </c>
      <c r="P27" s="90">
        <v>0</v>
      </c>
      <c r="Q27" s="90">
        <v>3.2102832173311042</v>
      </c>
      <c r="R27" s="90">
        <v>3087.523951866513</v>
      </c>
      <c r="S27" s="90">
        <v>176.79709616702524</v>
      </c>
      <c r="T27" s="90">
        <v>126882.05742429991</v>
      </c>
      <c r="U27" s="90">
        <v>3245.090044881174</v>
      </c>
      <c r="V27" s="90">
        <v>131.35936299479474</v>
      </c>
      <c r="W27" s="90">
        <v>110.71335786870249</v>
      </c>
      <c r="X27" s="90">
        <v>0</v>
      </c>
      <c r="Y27" s="90">
        <v>932.00337571267016</v>
      </c>
      <c r="Z27" s="90">
        <v>0</v>
      </c>
      <c r="AA27" s="90">
        <v>60.145980067824766</v>
      </c>
      <c r="AB27" s="90">
        <v>74.572566273315473</v>
      </c>
      <c r="AC27" s="90">
        <v>0</v>
      </c>
      <c r="AD27" s="90">
        <v>95.859887998264242</v>
      </c>
      <c r="AE27" s="90">
        <v>540.61992447787861</v>
      </c>
      <c r="AF27" s="90">
        <v>806.5116183083228</v>
      </c>
      <c r="AG27" s="90">
        <v>230.88900028550901</v>
      </c>
      <c r="AH27" s="90">
        <v>0</v>
      </c>
      <c r="AI27" s="90">
        <v>0</v>
      </c>
      <c r="AJ27" s="90">
        <v>0</v>
      </c>
      <c r="AK27" s="90">
        <v>2321.3769700360599</v>
      </c>
      <c r="AL27" s="90">
        <v>756.72237683799233</v>
      </c>
      <c r="AM27" s="92">
        <f t="shared" si="0"/>
        <v>146931.45635917713</v>
      </c>
      <c r="AN27" s="94">
        <v>778.38850443579963</v>
      </c>
      <c r="AO27" s="92">
        <f>SUM(AM27:AN27)</f>
        <v>147709.84486361293</v>
      </c>
      <c r="AP27" s="90">
        <v>3979.6173863286117</v>
      </c>
      <c r="AQ27" s="88">
        <v>-149610</v>
      </c>
      <c r="AR27" s="98">
        <f t="shared" si="2"/>
        <v>2079.4622499415418</v>
      </c>
      <c r="AU27" s="107"/>
    </row>
    <row r="28" spans="1:47">
      <c r="A28" s="37" t="s">
        <v>167</v>
      </c>
      <c r="B28" s="23" t="s">
        <v>169</v>
      </c>
      <c r="C28" s="110" t="s">
        <v>168</v>
      </c>
      <c r="D28" s="90">
        <v>0</v>
      </c>
      <c r="E28" s="90">
        <v>51.352290746529242</v>
      </c>
      <c r="F28" s="90">
        <v>1034.2366848444872</v>
      </c>
      <c r="G28" s="90">
        <v>1431.7152147095514</v>
      </c>
      <c r="H28" s="90">
        <v>351.8110592701376</v>
      </c>
      <c r="I28" s="90">
        <v>0</v>
      </c>
      <c r="J28" s="90">
        <v>0</v>
      </c>
      <c r="K28" s="90">
        <v>203.02216888007482</v>
      </c>
      <c r="L28" s="90">
        <v>6.6907543453983438</v>
      </c>
      <c r="M28" s="90">
        <v>0</v>
      </c>
      <c r="N28" s="90">
        <v>40.914846918247392</v>
      </c>
      <c r="O28" s="90">
        <v>0</v>
      </c>
      <c r="P28" s="90">
        <v>0</v>
      </c>
      <c r="Q28" s="90">
        <v>23.070656959144344</v>
      </c>
      <c r="R28" s="90">
        <v>3570.4519022279951</v>
      </c>
      <c r="S28" s="90">
        <v>71.53197920290576</v>
      </c>
      <c r="T28" s="90">
        <v>2173.7309264950491</v>
      </c>
      <c r="U28" s="90">
        <v>72276.253356130066</v>
      </c>
      <c r="V28" s="90">
        <v>442.82441850271437</v>
      </c>
      <c r="W28" s="90">
        <v>0</v>
      </c>
      <c r="X28" s="90">
        <v>0</v>
      </c>
      <c r="Y28" s="90">
        <v>2303.1784039027689</v>
      </c>
      <c r="Z28" s="90">
        <v>40.168385979596891</v>
      </c>
      <c r="AA28" s="90">
        <v>462.70657473359466</v>
      </c>
      <c r="AB28" s="90">
        <v>57.883889075284841</v>
      </c>
      <c r="AC28" s="90">
        <v>0</v>
      </c>
      <c r="AD28" s="90">
        <v>82.11421852938885</v>
      </c>
      <c r="AE28" s="90">
        <v>96.408461942724998</v>
      </c>
      <c r="AF28" s="90">
        <v>15.413051171051361</v>
      </c>
      <c r="AG28" s="90">
        <v>344.23453682154047</v>
      </c>
      <c r="AH28" s="90">
        <v>0</v>
      </c>
      <c r="AI28" s="90">
        <v>0</v>
      </c>
      <c r="AJ28" s="90">
        <v>0</v>
      </c>
      <c r="AK28" s="90">
        <v>4.7878087894506471</v>
      </c>
      <c r="AL28" s="90">
        <v>212.24435943332747</v>
      </c>
      <c r="AM28" s="92">
        <f t="shared" si="0"/>
        <v>85296.745949611053</v>
      </c>
      <c r="AN28" s="94">
        <v>11582.471867178197</v>
      </c>
      <c r="AO28" s="92">
        <f t="shared" si="1"/>
        <v>96879.217816789256</v>
      </c>
      <c r="AP28" s="90">
        <v>1442.6541947300921</v>
      </c>
      <c r="AQ28" s="88">
        <v>-79614</v>
      </c>
      <c r="AR28" s="98">
        <f t="shared" si="2"/>
        <v>18707.872011519343</v>
      </c>
      <c r="AU28" s="107"/>
    </row>
    <row r="29" spans="1:47">
      <c r="A29" s="37" t="s">
        <v>170</v>
      </c>
      <c r="B29" s="23" t="s">
        <v>172</v>
      </c>
      <c r="C29" s="110" t="s">
        <v>171</v>
      </c>
      <c r="D29" s="90">
        <v>0</v>
      </c>
      <c r="E29" s="90">
        <v>30.48860727131213</v>
      </c>
      <c r="F29" s="90">
        <v>0</v>
      </c>
      <c r="G29" s="90">
        <v>133.06417409141207</v>
      </c>
      <c r="H29" s="90">
        <v>629.5245733127324</v>
      </c>
      <c r="I29" s="90">
        <v>0</v>
      </c>
      <c r="J29" s="90">
        <v>0</v>
      </c>
      <c r="K29" s="90">
        <v>13.475058109337306</v>
      </c>
      <c r="L29" s="90">
        <v>0.23131518695617209</v>
      </c>
      <c r="M29" s="90">
        <v>0</v>
      </c>
      <c r="N29" s="90">
        <v>16.952265933630905</v>
      </c>
      <c r="O29" s="90">
        <v>0</v>
      </c>
      <c r="P29" s="90">
        <v>0</v>
      </c>
      <c r="Q29" s="90">
        <v>103.2322965400148</v>
      </c>
      <c r="R29" s="90">
        <v>7290.5005164190543</v>
      </c>
      <c r="S29" s="90">
        <v>1.5324429879885655</v>
      </c>
      <c r="T29" s="90">
        <v>117.20722392992127</v>
      </c>
      <c r="U29" s="90">
        <v>14.69973804351787</v>
      </c>
      <c r="V29" s="90">
        <v>57650.290979457423</v>
      </c>
      <c r="W29" s="90">
        <v>850.9638579839567</v>
      </c>
      <c r="X29" s="90">
        <v>0</v>
      </c>
      <c r="Y29" s="90">
        <v>111.78502405808145</v>
      </c>
      <c r="Z29" s="90">
        <v>3.4390014420752015</v>
      </c>
      <c r="AA29" s="90">
        <v>0</v>
      </c>
      <c r="AB29" s="90">
        <v>0</v>
      </c>
      <c r="AC29" s="90">
        <v>0</v>
      </c>
      <c r="AD29" s="90">
        <v>2.4177527992103274</v>
      </c>
      <c r="AE29" s="90">
        <v>0</v>
      </c>
      <c r="AF29" s="90">
        <v>0</v>
      </c>
      <c r="AG29" s="90">
        <v>32.427254010806742</v>
      </c>
      <c r="AH29" s="90">
        <v>0</v>
      </c>
      <c r="AI29" s="90">
        <v>0</v>
      </c>
      <c r="AJ29" s="90">
        <v>0</v>
      </c>
      <c r="AK29" s="90">
        <v>0</v>
      </c>
      <c r="AL29" s="90">
        <v>0</v>
      </c>
      <c r="AM29" s="92">
        <f t="shared" si="0"/>
        <v>67002.232081577444</v>
      </c>
      <c r="AN29" s="94">
        <v>24527.438538435697</v>
      </c>
      <c r="AO29" s="92">
        <f t="shared" si="1"/>
        <v>91529.670620013145</v>
      </c>
      <c r="AP29" s="90">
        <v>-161.417638738802</v>
      </c>
      <c r="AQ29" s="88">
        <v>-45823.346373459717</v>
      </c>
      <c r="AR29" s="98">
        <f t="shared" si="2"/>
        <v>45544.906607814628</v>
      </c>
      <c r="AT29" s="84" t="s">
        <v>66</v>
      </c>
      <c r="AU29" s="107"/>
    </row>
    <row r="30" spans="1:47">
      <c r="A30" s="37" t="s">
        <v>173</v>
      </c>
      <c r="B30" s="23" t="s">
        <v>175</v>
      </c>
      <c r="C30" s="110" t="s">
        <v>174</v>
      </c>
      <c r="D30" s="90">
        <v>0</v>
      </c>
      <c r="E30" s="90">
        <v>0.89861379840687627</v>
      </c>
      <c r="F30" s="90">
        <v>0</v>
      </c>
      <c r="G30" s="90">
        <v>0</v>
      </c>
      <c r="H30" s="90">
        <v>0</v>
      </c>
      <c r="I30" s="90">
        <v>0</v>
      </c>
      <c r="J30" s="90">
        <v>0</v>
      </c>
      <c r="K30" s="90">
        <v>0</v>
      </c>
      <c r="L30" s="90">
        <v>0</v>
      </c>
      <c r="M30" s="90">
        <v>0</v>
      </c>
      <c r="N30" s="90">
        <v>0</v>
      </c>
      <c r="O30" s="90">
        <v>0</v>
      </c>
      <c r="P30" s="90">
        <v>0</v>
      </c>
      <c r="Q30" s="90">
        <v>0</v>
      </c>
      <c r="R30" s="90">
        <v>3.886753928006129</v>
      </c>
      <c r="S30" s="90">
        <v>0</v>
      </c>
      <c r="T30" s="90">
        <v>0</v>
      </c>
      <c r="U30" s="90">
        <v>2.6556330067715996</v>
      </c>
      <c r="V30" s="90">
        <v>0</v>
      </c>
      <c r="W30" s="90">
        <v>34224.55548692157</v>
      </c>
      <c r="X30" s="90">
        <v>0</v>
      </c>
      <c r="Y30" s="90">
        <v>67.750620104205879</v>
      </c>
      <c r="Z30" s="90">
        <v>0</v>
      </c>
      <c r="AA30" s="90">
        <v>0</v>
      </c>
      <c r="AB30" s="90">
        <v>0</v>
      </c>
      <c r="AC30" s="90">
        <v>0</v>
      </c>
      <c r="AD30" s="90">
        <v>2.9998468380723393</v>
      </c>
      <c r="AE30" s="90">
        <v>0</v>
      </c>
      <c r="AF30" s="90">
        <v>0</v>
      </c>
      <c r="AG30" s="90">
        <v>685.58728504079397</v>
      </c>
      <c r="AH30" s="90">
        <v>272.55814236768583</v>
      </c>
      <c r="AI30" s="90">
        <v>0</v>
      </c>
      <c r="AJ30" s="90">
        <v>0</v>
      </c>
      <c r="AK30" s="90">
        <v>0</v>
      </c>
      <c r="AL30" s="90">
        <v>0</v>
      </c>
      <c r="AM30" s="92">
        <f t="shared" si="0"/>
        <v>35260.892382005506</v>
      </c>
      <c r="AN30" s="94">
        <v>43314.041392245294</v>
      </c>
      <c r="AO30" s="92">
        <f t="shared" si="1"/>
        <v>78574.933774250792</v>
      </c>
      <c r="AP30" s="90">
        <v>145.27314602096669</v>
      </c>
      <c r="AQ30" s="88">
        <v>-6437.8444284956604</v>
      </c>
      <c r="AR30" s="98">
        <f t="shared" si="2"/>
        <v>72282.36249177609</v>
      </c>
      <c r="AU30" s="107"/>
    </row>
    <row r="31" spans="1:47">
      <c r="A31" s="37" t="s">
        <v>176</v>
      </c>
      <c r="B31" s="23" t="s">
        <v>178</v>
      </c>
      <c r="C31" s="110" t="s">
        <v>177</v>
      </c>
      <c r="D31" s="90">
        <v>0</v>
      </c>
      <c r="E31" s="90">
        <v>0</v>
      </c>
      <c r="F31" s="90">
        <v>0</v>
      </c>
      <c r="G31" s="90">
        <v>0</v>
      </c>
      <c r="H31" s="90">
        <v>0</v>
      </c>
      <c r="I31" s="90">
        <v>0</v>
      </c>
      <c r="J31" s="90">
        <v>0</v>
      </c>
      <c r="K31" s="90">
        <v>0</v>
      </c>
      <c r="L31" s="90">
        <v>0</v>
      </c>
      <c r="M31" s="90">
        <v>0</v>
      </c>
      <c r="N31" s="90">
        <v>0</v>
      </c>
      <c r="O31" s="90">
        <v>0</v>
      </c>
      <c r="P31" s="90">
        <v>0</v>
      </c>
      <c r="Q31" s="90">
        <v>0</v>
      </c>
      <c r="R31" s="90">
        <v>0</v>
      </c>
      <c r="S31" s="90">
        <v>0</v>
      </c>
      <c r="T31" s="90">
        <v>2.5659995487431995</v>
      </c>
      <c r="U31" s="90">
        <v>0</v>
      </c>
      <c r="V31" s="90">
        <v>1152.8274942724274</v>
      </c>
      <c r="W31" s="90">
        <v>0</v>
      </c>
      <c r="X31" s="90">
        <v>7156.6819363051236</v>
      </c>
      <c r="Y31" s="90">
        <v>28.974193653557368</v>
      </c>
      <c r="Z31" s="90">
        <v>0</v>
      </c>
      <c r="AA31" s="90">
        <v>0</v>
      </c>
      <c r="AB31" s="90">
        <v>0</v>
      </c>
      <c r="AC31" s="90">
        <v>0</v>
      </c>
      <c r="AD31" s="90">
        <v>5.901150197124732</v>
      </c>
      <c r="AE31" s="90">
        <v>0</v>
      </c>
      <c r="AF31" s="90">
        <v>0</v>
      </c>
      <c r="AG31" s="90">
        <v>2.9753667705131677</v>
      </c>
      <c r="AH31" s="90">
        <v>0</v>
      </c>
      <c r="AI31" s="90">
        <v>0</v>
      </c>
      <c r="AJ31" s="90">
        <v>0</v>
      </c>
      <c r="AK31" s="90">
        <v>0</v>
      </c>
      <c r="AL31" s="90">
        <v>0</v>
      </c>
      <c r="AM31" s="92">
        <f t="shared" si="0"/>
        <v>8349.9261407474896</v>
      </c>
      <c r="AN31" s="94">
        <v>129.07780883393374</v>
      </c>
      <c r="AO31" s="92">
        <f t="shared" si="1"/>
        <v>8479.0039495814235</v>
      </c>
      <c r="AP31" s="90">
        <v>30.110211955020663</v>
      </c>
      <c r="AQ31" s="88">
        <v>189.96161718790637</v>
      </c>
      <c r="AR31" s="98">
        <f t="shared" si="2"/>
        <v>8699.075778724351</v>
      </c>
      <c r="AU31" s="107"/>
    </row>
    <row r="32" spans="1:47">
      <c r="A32" s="37" t="s">
        <v>179</v>
      </c>
      <c r="B32" s="23" t="s">
        <v>181</v>
      </c>
      <c r="C32" s="110" t="s">
        <v>180</v>
      </c>
      <c r="D32" s="90">
        <v>228.8900862733166</v>
      </c>
      <c r="E32" s="90">
        <v>26.061115261340461</v>
      </c>
      <c r="F32" s="90">
        <v>1550.1729830886291</v>
      </c>
      <c r="G32" s="90">
        <v>73.72444778282059</v>
      </c>
      <c r="H32" s="90">
        <v>0</v>
      </c>
      <c r="I32" s="90">
        <v>0</v>
      </c>
      <c r="J32" s="90">
        <v>9.0695342002784987</v>
      </c>
      <c r="K32" s="90">
        <v>12.748044427899586</v>
      </c>
      <c r="L32" s="90">
        <v>6.1038460694862078</v>
      </c>
      <c r="M32" s="90">
        <v>0</v>
      </c>
      <c r="N32" s="90">
        <v>0</v>
      </c>
      <c r="O32" s="90">
        <v>0</v>
      </c>
      <c r="P32" s="90">
        <v>0</v>
      </c>
      <c r="Q32" s="90">
        <v>290.73018931440714</v>
      </c>
      <c r="R32" s="90">
        <v>2628.2235860293886</v>
      </c>
      <c r="S32" s="90">
        <v>2.0092030286961191</v>
      </c>
      <c r="T32" s="90">
        <v>142.89626735032971</v>
      </c>
      <c r="U32" s="90">
        <v>302.09307926698801</v>
      </c>
      <c r="V32" s="90">
        <v>86.45432912507205</v>
      </c>
      <c r="W32" s="90">
        <v>0.69959383879092596</v>
      </c>
      <c r="X32" s="90">
        <v>0</v>
      </c>
      <c r="Y32" s="90">
        <v>59811.229691539091</v>
      </c>
      <c r="Z32" s="90">
        <v>20.21368625397535</v>
      </c>
      <c r="AA32" s="90">
        <v>1.7847030508985859</v>
      </c>
      <c r="AB32" s="90">
        <v>0</v>
      </c>
      <c r="AC32" s="90">
        <v>0</v>
      </c>
      <c r="AD32" s="90">
        <v>172.3800453116603</v>
      </c>
      <c r="AE32" s="90">
        <v>142.64704360397286</v>
      </c>
      <c r="AF32" s="90">
        <v>0</v>
      </c>
      <c r="AG32" s="90">
        <v>301.53848387903145</v>
      </c>
      <c r="AH32" s="90">
        <v>0</v>
      </c>
      <c r="AI32" s="90">
        <v>0</v>
      </c>
      <c r="AJ32" s="90">
        <v>0</v>
      </c>
      <c r="AK32" s="90">
        <v>114.76599684502072</v>
      </c>
      <c r="AL32" s="90">
        <v>170.28361819648035</v>
      </c>
      <c r="AM32" s="92">
        <f t="shared" si="0"/>
        <v>66094.719573737573</v>
      </c>
      <c r="AN32" s="94">
        <v>40514.398825183176</v>
      </c>
      <c r="AO32" s="92">
        <f t="shared" si="1"/>
        <v>106609.11839892075</v>
      </c>
      <c r="AP32" s="90">
        <v>214.59015014295977</v>
      </c>
      <c r="AQ32" s="88">
        <v>0</v>
      </c>
      <c r="AR32" s="98">
        <f t="shared" si="2"/>
        <v>106823.70854906371</v>
      </c>
      <c r="AU32" s="107"/>
    </row>
    <row r="33" spans="1:47">
      <c r="A33" s="37" t="s">
        <v>182</v>
      </c>
      <c r="B33" s="23" t="s">
        <v>184</v>
      </c>
      <c r="C33" s="110" t="s">
        <v>183</v>
      </c>
      <c r="D33" s="90">
        <v>0</v>
      </c>
      <c r="E33" s="90">
        <v>0</v>
      </c>
      <c r="F33" s="90">
        <v>0</v>
      </c>
      <c r="G33" s="90">
        <v>0</v>
      </c>
      <c r="H33" s="90">
        <v>50.311334155495175</v>
      </c>
      <c r="I33" s="90">
        <v>0</v>
      </c>
      <c r="J33" s="90">
        <v>0</v>
      </c>
      <c r="K33" s="90">
        <v>0</v>
      </c>
      <c r="L33" s="90">
        <v>0</v>
      </c>
      <c r="M33" s="90">
        <v>0</v>
      </c>
      <c r="N33" s="90">
        <v>0</v>
      </c>
      <c r="O33" s="90">
        <v>0</v>
      </c>
      <c r="P33" s="90">
        <v>0</v>
      </c>
      <c r="Q33" s="90">
        <v>0</v>
      </c>
      <c r="R33" s="90">
        <v>173.65081324374765</v>
      </c>
      <c r="S33" s="90">
        <v>1.7027144310984062E-2</v>
      </c>
      <c r="T33" s="90">
        <v>0</v>
      </c>
      <c r="U33" s="90">
        <v>3.74010997393039</v>
      </c>
      <c r="V33" s="90">
        <v>0</v>
      </c>
      <c r="W33" s="90">
        <v>0</v>
      </c>
      <c r="X33" s="90">
        <v>0</v>
      </c>
      <c r="Y33" s="90">
        <v>0</v>
      </c>
      <c r="Z33" s="90">
        <v>30002.412956011656</v>
      </c>
      <c r="AA33" s="90">
        <v>107.24726808612328</v>
      </c>
      <c r="AB33" s="90">
        <v>671.29245910867462</v>
      </c>
      <c r="AC33" s="90">
        <v>0</v>
      </c>
      <c r="AD33" s="90">
        <v>0</v>
      </c>
      <c r="AE33" s="90">
        <v>0</v>
      </c>
      <c r="AF33" s="90">
        <v>0</v>
      </c>
      <c r="AG33" s="90">
        <v>338.73577770287721</v>
      </c>
      <c r="AH33" s="90">
        <v>57.590354013045221</v>
      </c>
      <c r="AI33" s="90">
        <v>0</v>
      </c>
      <c r="AJ33" s="90">
        <v>0</v>
      </c>
      <c r="AK33" s="90">
        <v>0</v>
      </c>
      <c r="AL33" s="90">
        <v>461.6818246974957</v>
      </c>
      <c r="AM33" s="92">
        <f t="shared" si="0"/>
        <v>31866.679924137356</v>
      </c>
      <c r="AN33" s="94">
        <v>5159.999364749644</v>
      </c>
      <c r="AO33" s="92">
        <f t="shared" si="1"/>
        <v>37026.679288886997</v>
      </c>
      <c r="AP33" s="90">
        <v>1072.9854165007596</v>
      </c>
      <c r="AQ33" s="88">
        <v>2104.1037769539412</v>
      </c>
      <c r="AR33" s="98">
        <f t="shared" si="2"/>
        <v>40203.768482341693</v>
      </c>
      <c r="AU33" s="107"/>
    </row>
    <row r="34" spans="1:47">
      <c r="A34" s="37" t="s">
        <v>185</v>
      </c>
      <c r="B34" s="23" t="s">
        <v>187</v>
      </c>
      <c r="C34" s="110" t="s">
        <v>186</v>
      </c>
      <c r="D34" s="90">
        <v>0</v>
      </c>
      <c r="E34" s="90">
        <v>0</v>
      </c>
      <c r="F34" s="90">
        <v>0</v>
      </c>
      <c r="G34" s="90">
        <v>0</v>
      </c>
      <c r="H34" s="90">
        <v>0</v>
      </c>
      <c r="I34" s="90">
        <v>0</v>
      </c>
      <c r="J34" s="90">
        <v>0</v>
      </c>
      <c r="K34" s="90">
        <v>0</v>
      </c>
      <c r="L34" s="90">
        <v>0</v>
      </c>
      <c r="M34" s="90">
        <v>0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0">
        <v>2.4400843750101884</v>
      </c>
      <c r="T34" s="90">
        <v>35.583421488630286</v>
      </c>
      <c r="U34" s="90">
        <v>11.973587322625599</v>
      </c>
      <c r="V34" s="90">
        <v>0</v>
      </c>
      <c r="W34" s="90">
        <v>0</v>
      </c>
      <c r="X34" s="90">
        <v>0</v>
      </c>
      <c r="Y34" s="90">
        <v>0</v>
      </c>
      <c r="Z34" s="90">
        <v>872.71302546435004</v>
      </c>
      <c r="AA34" s="90">
        <v>77804.883540962866</v>
      </c>
      <c r="AB34" s="90">
        <v>263.13410133220526</v>
      </c>
      <c r="AC34" s="90">
        <v>0</v>
      </c>
      <c r="AD34" s="90">
        <v>0</v>
      </c>
      <c r="AE34" s="90">
        <v>0</v>
      </c>
      <c r="AF34" s="90">
        <v>8.6118107509231461</v>
      </c>
      <c r="AG34" s="90">
        <v>313.5433310019406</v>
      </c>
      <c r="AH34" s="90">
        <v>0</v>
      </c>
      <c r="AI34" s="90">
        <v>0</v>
      </c>
      <c r="AJ34" s="90">
        <v>0</v>
      </c>
      <c r="AK34" s="90">
        <v>0</v>
      </c>
      <c r="AL34" s="90">
        <v>0</v>
      </c>
      <c r="AM34" s="92">
        <f t="shared" si="0"/>
        <v>79312.882902698562</v>
      </c>
      <c r="AN34" s="94">
        <v>18631.788603673813</v>
      </c>
      <c r="AO34" s="92">
        <f t="shared" si="1"/>
        <v>97944.671506372368</v>
      </c>
      <c r="AP34" s="90">
        <v>846.3092374816008</v>
      </c>
      <c r="AQ34" s="88">
        <v>0</v>
      </c>
      <c r="AR34" s="98">
        <f t="shared" si="2"/>
        <v>98790.980743853972</v>
      </c>
      <c r="AU34" s="107"/>
    </row>
    <row r="35" spans="1:47">
      <c r="A35" s="37" t="s">
        <v>188</v>
      </c>
      <c r="B35" s="23" t="s">
        <v>190</v>
      </c>
      <c r="C35" s="110" t="s">
        <v>189</v>
      </c>
      <c r="D35" s="90">
        <v>0</v>
      </c>
      <c r="E35" s="90">
        <v>0</v>
      </c>
      <c r="F35" s="90">
        <v>0</v>
      </c>
      <c r="G35" s="90">
        <v>0</v>
      </c>
      <c r="H35" s="90">
        <v>0</v>
      </c>
      <c r="I35" s="90">
        <v>0</v>
      </c>
      <c r="J35" s="90">
        <v>0</v>
      </c>
      <c r="K35" s="90">
        <v>0</v>
      </c>
      <c r="L35" s="90">
        <v>0</v>
      </c>
      <c r="M35" s="90">
        <v>0</v>
      </c>
      <c r="N35" s="90">
        <v>0</v>
      </c>
      <c r="O35" s="90">
        <v>0</v>
      </c>
      <c r="P35" s="90">
        <v>0</v>
      </c>
      <c r="Q35" s="90">
        <v>0</v>
      </c>
      <c r="R35" s="90">
        <v>0</v>
      </c>
      <c r="S35" s="90">
        <v>0</v>
      </c>
      <c r="T35" s="90">
        <v>0</v>
      </c>
      <c r="U35" s="90">
        <v>3.2341987976252793</v>
      </c>
      <c r="V35" s="90">
        <v>0</v>
      </c>
      <c r="W35" s="90">
        <v>0</v>
      </c>
      <c r="X35" s="90">
        <v>0</v>
      </c>
      <c r="Y35" s="90">
        <v>0</v>
      </c>
      <c r="Z35" s="90">
        <v>0</v>
      </c>
      <c r="AA35" s="90">
        <v>45.502491535201862</v>
      </c>
      <c r="AB35" s="90">
        <v>10633.358145760403</v>
      </c>
      <c r="AC35" s="90">
        <v>0</v>
      </c>
      <c r="AD35" s="90">
        <v>0</v>
      </c>
      <c r="AE35" s="90">
        <v>79.857624348232861</v>
      </c>
      <c r="AF35" s="90">
        <v>273.6723345734506</v>
      </c>
      <c r="AG35" s="90">
        <v>42.8851197393654</v>
      </c>
      <c r="AH35" s="90">
        <v>0</v>
      </c>
      <c r="AI35" s="90">
        <v>0</v>
      </c>
      <c r="AJ35" s="90">
        <v>0</v>
      </c>
      <c r="AK35" s="90">
        <v>0</v>
      </c>
      <c r="AL35" s="90">
        <v>0</v>
      </c>
      <c r="AM35" s="92">
        <f t="shared" si="0"/>
        <v>11078.509914754279</v>
      </c>
      <c r="AN35" s="94">
        <v>1299.7298432507018</v>
      </c>
      <c r="AO35" s="92">
        <f t="shared" si="1"/>
        <v>12378.23975800498</v>
      </c>
      <c r="AP35" s="90">
        <v>146.13147277029569</v>
      </c>
      <c r="AQ35" s="88">
        <v>0</v>
      </c>
      <c r="AR35" s="98">
        <f t="shared" si="2"/>
        <v>12524.371230775276</v>
      </c>
      <c r="AU35" s="107"/>
    </row>
    <row r="36" spans="1:47">
      <c r="A36" s="37" t="s">
        <v>191</v>
      </c>
      <c r="B36" s="23" t="s">
        <v>193</v>
      </c>
      <c r="C36" s="110" t="s">
        <v>192</v>
      </c>
      <c r="D36" s="90">
        <v>0</v>
      </c>
      <c r="E36" s="90">
        <v>0</v>
      </c>
      <c r="F36" s="90">
        <v>0</v>
      </c>
      <c r="G36" s="90">
        <v>0</v>
      </c>
      <c r="H36" s="90">
        <v>0</v>
      </c>
      <c r="I36" s="90">
        <v>0</v>
      </c>
      <c r="J36" s="90">
        <v>0</v>
      </c>
      <c r="K36" s="90">
        <v>0</v>
      </c>
      <c r="L36" s="90">
        <v>0</v>
      </c>
      <c r="M36" s="90">
        <v>0</v>
      </c>
      <c r="N36" s="90">
        <v>0</v>
      </c>
      <c r="O36" s="90">
        <v>0</v>
      </c>
      <c r="P36" s="90">
        <v>0</v>
      </c>
      <c r="Q36" s="90">
        <v>0</v>
      </c>
      <c r="R36" s="90">
        <v>0</v>
      </c>
      <c r="S36" s="90">
        <v>0</v>
      </c>
      <c r="T36" s="90">
        <v>0</v>
      </c>
      <c r="U36" s="90">
        <v>0</v>
      </c>
      <c r="V36" s="90">
        <v>0</v>
      </c>
      <c r="W36" s="90">
        <v>0</v>
      </c>
      <c r="X36" s="90">
        <v>884.53372246467825</v>
      </c>
      <c r="Y36" s="90">
        <v>0</v>
      </c>
      <c r="Z36" s="90">
        <v>0</v>
      </c>
      <c r="AA36" s="90">
        <v>0</v>
      </c>
      <c r="AB36" s="90">
        <v>0</v>
      </c>
      <c r="AC36" s="90">
        <v>59232.160518674296</v>
      </c>
      <c r="AD36" s="90">
        <v>0</v>
      </c>
      <c r="AE36" s="90">
        <v>0</v>
      </c>
      <c r="AF36" s="90">
        <v>0</v>
      </c>
      <c r="AG36" s="90">
        <v>0</v>
      </c>
      <c r="AH36" s="90">
        <v>0</v>
      </c>
      <c r="AI36" s="90">
        <v>0</v>
      </c>
      <c r="AJ36" s="90">
        <v>0</v>
      </c>
      <c r="AK36" s="90">
        <v>0</v>
      </c>
      <c r="AL36" s="90">
        <v>0</v>
      </c>
      <c r="AM36" s="92">
        <f t="shared" si="0"/>
        <v>60116.694241138975</v>
      </c>
      <c r="AN36" s="94">
        <v>7189.63869598981</v>
      </c>
      <c r="AO36" s="92">
        <f t="shared" si="1"/>
        <v>67306.332937128784</v>
      </c>
      <c r="AP36" s="90">
        <v>130.11955410120697</v>
      </c>
      <c r="AQ36" s="88">
        <v>0</v>
      </c>
      <c r="AR36" s="98">
        <f t="shared" si="2"/>
        <v>67436.452491229997</v>
      </c>
      <c r="AU36" s="107"/>
    </row>
    <row r="37" spans="1:47">
      <c r="A37" s="37" t="s">
        <v>194</v>
      </c>
      <c r="B37" s="21" t="s">
        <v>196</v>
      </c>
      <c r="C37" s="111" t="s">
        <v>195</v>
      </c>
      <c r="D37" s="90">
        <v>0</v>
      </c>
      <c r="E37" s="90">
        <v>7.9633655076330285</v>
      </c>
      <c r="F37" s="90">
        <v>136.92121825663256</v>
      </c>
      <c r="G37" s="90">
        <v>37.503922435331681</v>
      </c>
      <c r="H37" s="90">
        <v>62.476406094442162</v>
      </c>
      <c r="I37" s="90">
        <v>0</v>
      </c>
      <c r="J37" s="90">
        <v>0</v>
      </c>
      <c r="K37" s="90">
        <v>83.894186360396475</v>
      </c>
      <c r="L37" s="90">
        <v>1.834105579155713</v>
      </c>
      <c r="M37" s="90">
        <v>0</v>
      </c>
      <c r="N37" s="90">
        <v>94.498993887135654</v>
      </c>
      <c r="O37" s="90">
        <v>0</v>
      </c>
      <c r="P37" s="90">
        <v>0</v>
      </c>
      <c r="Q37" s="90">
        <v>19.895079506324926</v>
      </c>
      <c r="R37" s="90">
        <v>12194.957589272573</v>
      </c>
      <c r="S37" s="90">
        <v>58.915338244697438</v>
      </c>
      <c r="T37" s="90">
        <v>73.744106010219113</v>
      </c>
      <c r="U37" s="90">
        <v>36.013182911383439</v>
      </c>
      <c r="V37" s="90">
        <v>57.666192073148899</v>
      </c>
      <c r="W37" s="90">
        <v>299.64582042286787</v>
      </c>
      <c r="X37" s="90">
        <v>0</v>
      </c>
      <c r="Y37" s="90">
        <v>946.45900011443928</v>
      </c>
      <c r="Z37" s="90">
        <v>13.206671435518384</v>
      </c>
      <c r="AA37" s="90">
        <v>118.20831932372543</v>
      </c>
      <c r="AB37" s="90">
        <v>0</v>
      </c>
      <c r="AC37" s="90">
        <v>0</v>
      </c>
      <c r="AD37" s="90">
        <v>100569.80615025714</v>
      </c>
      <c r="AE37" s="90">
        <v>1826.763584551172</v>
      </c>
      <c r="AF37" s="90">
        <v>0</v>
      </c>
      <c r="AG37" s="90">
        <v>13.018832396816611</v>
      </c>
      <c r="AH37" s="90">
        <v>0</v>
      </c>
      <c r="AI37" s="90">
        <v>0</v>
      </c>
      <c r="AJ37" s="90">
        <v>0</v>
      </c>
      <c r="AK37" s="90">
        <v>0</v>
      </c>
      <c r="AL37" s="90">
        <v>0</v>
      </c>
      <c r="AM37" s="92">
        <f t="shared" si="0"/>
        <v>116653.39206464075</v>
      </c>
      <c r="AN37" s="94">
        <v>0</v>
      </c>
      <c r="AO37" s="92">
        <f t="shared" si="1"/>
        <v>116653.39206464075</v>
      </c>
      <c r="AP37" s="90">
        <v>78.525286542414392</v>
      </c>
      <c r="AQ37" s="88">
        <v>0</v>
      </c>
      <c r="AR37" s="98">
        <f t="shared" si="2"/>
        <v>116731.91735118316</v>
      </c>
      <c r="AU37" s="107"/>
    </row>
    <row r="38" spans="1:47">
      <c r="A38" s="37" t="s">
        <v>197</v>
      </c>
      <c r="B38" s="23" t="s">
        <v>199</v>
      </c>
      <c r="C38" s="110" t="s">
        <v>198</v>
      </c>
      <c r="D38" s="90">
        <v>0</v>
      </c>
      <c r="E38" s="90">
        <v>0</v>
      </c>
      <c r="F38" s="90">
        <v>0</v>
      </c>
      <c r="G38" s="90">
        <v>0</v>
      </c>
      <c r="H38" s="90">
        <v>0</v>
      </c>
      <c r="I38" s="90">
        <v>0</v>
      </c>
      <c r="J38" s="90">
        <v>0</v>
      </c>
      <c r="K38" s="90">
        <v>0</v>
      </c>
      <c r="L38" s="90">
        <v>0</v>
      </c>
      <c r="M38" s="90">
        <v>0</v>
      </c>
      <c r="N38" s="90">
        <v>43.583511176576756</v>
      </c>
      <c r="O38" s="90">
        <v>6639.1998699359665</v>
      </c>
      <c r="P38" s="90">
        <v>0</v>
      </c>
      <c r="Q38" s="90">
        <v>0</v>
      </c>
      <c r="R38" s="90">
        <v>909.27092802053096</v>
      </c>
      <c r="S38" s="90">
        <v>0</v>
      </c>
      <c r="T38" s="90">
        <v>11.238882394558841</v>
      </c>
      <c r="U38" s="90">
        <v>0</v>
      </c>
      <c r="V38" s="90">
        <v>0</v>
      </c>
      <c r="W38" s="90">
        <v>0</v>
      </c>
      <c r="X38" s="90">
        <v>0</v>
      </c>
      <c r="Y38" s="90">
        <v>8.0535004596133088</v>
      </c>
      <c r="Z38" s="90">
        <v>5.2680513552019752</v>
      </c>
      <c r="AA38" s="90">
        <v>0</v>
      </c>
      <c r="AB38" s="90">
        <v>466.85245889169801</v>
      </c>
      <c r="AC38" s="90">
        <v>0</v>
      </c>
      <c r="AD38" s="90">
        <v>69.894827130915417</v>
      </c>
      <c r="AE38" s="90">
        <v>63937.608028289775</v>
      </c>
      <c r="AF38" s="90">
        <v>764.15850825909047</v>
      </c>
      <c r="AG38" s="90">
        <v>1396.8628400449693</v>
      </c>
      <c r="AH38" s="90">
        <v>0</v>
      </c>
      <c r="AI38" s="90">
        <v>0</v>
      </c>
      <c r="AJ38" s="90">
        <v>0</v>
      </c>
      <c r="AK38" s="90">
        <v>0</v>
      </c>
      <c r="AL38" s="90">
        <v>0</v>
      </c>
      <c r="AM38" s="92">
        <f t="shared" si="0"/>
        <v>74251.991405958892</v>
      </c>
      <c r="AN38" s="94">
        <v>5862.6201153722523</v>
      </c>
      <c r="AO38" s="92">
        <f t="shared" si="1"/>
        <v>80114.611521331142</v>
      </c>
      <c r="AP38" s="90">
        <v>1292.8673176965704</v>
      </c>
      <c r="AQ38" s="88">
        <v>0</v>
      </c>
      <c r="AR38" s="98">
        <f t="shared" si="2"/>
        <v>81407.47883902771</v>
      </c>
      <c r="AU38" s="107"/>
    </row>
    <row r="39" spans="1:47">
      <c r="A39" s="37" t="s">
        <v>200</v>
      </c>
      <c r="B39" s="23" t="s">
        <v>202</v>
      </c>
      <c r="C39" s="110" t="s">
        <v>201</v>
      </c>
      <c r="D39" s="90">
        <v>1485.4944858947376</v>
      </c>
      <c r="E39" s="90">
        <v>0</v>
      </c>
      <c r="F39" s="90">
        <v>0</v>
      </c>
      <c r="G39" s="90">
        <v>0</v>
      </c>
      <c r="H39" s="90">
        <v>0</v>
      </c>
      <c r="I39" s="90">
        <v>0</v>
      </c>
      <c r="J39" s="90">
        <v>352.20496731949527</v>
      </c>
      <c r="K39" s="90">
        <v>18.905185513509398</v>
      </c>
      <c r="L39" s="90">
        <v>0</v>
      </c>
      <c r="M39" s="90">
        <v>0</v>
      </c>
      <c r="N39" s="90">
        <v>0</v>
      </c>
      <c r="O39" s="90">
        <v>0</v>
      </c>
      <c r="P39" s="90">
        <v>0</v>
      </c>
      <c r="Q39" s="90">
        <v>0</v>
      </c>
      <c r="R39" s="90">
        <v>29.179363505580884</v>
      </c>
      <c r="S39" s="90">
        <v>0</v>
      </c>
      <c r="T39" s="90">
        <v>8.6862211823864452</v>
      </c>
      <c r="U39" s="90">
        <v>12.5030044036376</v>
      </c>
      <c r="V39" s="90">
        <v>0</v>
      </c>
      <c r="W39" s="90">
        <v>182.8783429685854</v>
      </c>
      <c r="X39" s="90">
        <v>0</v>
      </c>
      <c r="Y39" s="90">
        <v>0</v>
      </c>
      <c r="Z39" s="90">
        <v>0.92474863092658921</v>
      </c>
      <c r="AA39" s="90">
        <v>0</v>
      </c>
      <c r="AB39" s="90">
        <v>160.87675774928272</v>
      </c>
      <c r="AC39" s="90">
        <v>0</v>
      </c>
      <c r="AD39" s="90">
        <v>9.361630506894965</v>
      </c>
      <c r="AE39" s="90">
        <v>255.3869912869504</v>
      </c>
      <c r="AF39" s="90">
        <v>12503.471064754976</v>
      </c>
      <c r="AG39" s="90">
        <v>19.743435661871146</v>
      </c>
      <c r="AH39" s="90">
        <v>239.08182726275638</v>
      </c>
      <c r="AI39" s="90">
        <v>35.093890941761131</v>
      </c>
      <c r="AJ39" s="90">
        <v>0</v>
      </c>
      <c r="AK39" s="90">
        <v>0</v>
      </c>
      <c r="AL39" s="90">
        <v>0</v>
      </c>
      <c r="AM39" s="92">
        <f t="shared" si="0"/>
        <v>15313.791917583352</v>
      </c>
      <c r="AN39" s="94">
        <v>5139.73118561107</v>
      </c>
      <c r="AO39" s="92">
        <f t="shared" si="1"/>
        <v>20453.52310319442</v>
      </c>
      <c r="AP39" s="90">
        <v>153.05898384633352</v>
      </c>
      <c r="AQ39" s="88">
        <v>106.602037711092</v>
      </c>
      <c r="AR39" s="98">
        <f t="shared" si="2"/>
        <v>20713.184124751846</v>
      </c>
      <c r="AU39" s="107"/>
    </row>
    <row r="40" spans="1:47">
      <c r="A40" s="37" t="s">
        <v>203</v>
      </c>
      <c r="B40" s="23" t="s">
        <v>205</v>
      </c>
      <c r="C40" s="110" t="s">
        <v>204</v>
      </c>
      <c r="D40" s="90">
        <v>0</v>
      </c>
      <c r="E40" s="90">
        <v>0</v>
      </c>
      <c r="F40" s="90">
        <v>0</v>
      </c>
      <c r="G40" s="90">
        <v>1.4303095241259267</v>
      </c>
      <c r="H40" s="90">
        <v>0</v>
      </c>
      <c r="I40" s="90">
        <v>0</v>
      </c>
      <c r="J40" s="90">
        <v>0</v>
      </c>
      <c r="K40" s="90">
        <v>63.269486719119676</v>
      </c>
      <c r="L40" s="90">
        <v>0</v>
      </c>
      <c r="M40" s="90">
        <v>0</v>
      </c>
      <c r="N40" s="90">
        <v>0</v>
      </c>
      <c r="O40" s="90">
        <v>0</v>
      </c>
      <c r="P40" s="90">
        <v>0</v>
      </c>
      <c r="Q40" s="90">
        <v>417.00711349018252</v>
      </c>
      <c r="R40" s="90">
        <v>5413.0449387495919</v>
      </c>
      <c r="S40" s="90">
        <v>19.620472984793107</v>
      </c>
      <c r="T40" s="90">
        <v>207.48790321314294</v>
      </c>
      <c r="U40" s="90">
        <v>60.21464870755463</v>
      </c>
      <c r="V40" s="90">
        <v>104.51705079858004</v>
      </c>
      <c r="W40" s="90">
        <v>8.5162661169976168</v>
      </c>
      <c r="X40" s="90">
        <v>0</v>
      </c>
      <c r="Y40" s="90">
        <v>52.387992087367969</v>
      </c>
      <c r="Z40" s="90">
        <v>0</v>
      </c>
      <c r="AA40" s="90">
        <v>0</v>
      </c>
      <c r="AB40" s="90">
        <v>86.699052314334011</v>
      </c>
      <c r="AC40" s="90">
        <v>0</v>
      </c>
      <c r="AD40" s="90">
        <v>3.7125682793561423</v>
      </c>
      <c r="AE40" s="90">
        <v>461.66450799828829</v>
      </c>
      <c r="AF40" s="90">
        <v>6.2596412569965514</v>
      </c>
      <c r="AG40" s="90">
        <v>81127.26781544651</v>
      </c>
      <c r="AH40" s="90">
        <v>1284.6413727578247</v>
      </c>
      <c r="AI40" s="90">
        <v>9.6740691066330786</v>
      </c>
      <c r="AJ40" s="90">
        <v>0</v>
      </c>
      <c r="AK40" s="90">
        <v>0</v>
      </c>
      <c r="AL40" s="90">
        <v>99.720380595437902</v>
      </c>
      <c r="AM40" s="92">
        <f t="shared" si="0"/>
        <v>89427.135590146834</v>
      </c>
      <c r="AN40" s="94">
        <v>13150.449272822445</v>
      </c>
      <c r="AO40" s="92">
        <f>SUM(AM40:AN40)</f>
        <v>102577.58486296928</v>
      </c>
      <c r="AP40" s="90">
        <v>346.11876304185159</v>
      </c>
      <c r="AQ40" s="88">
        <v>0</v>
      </c>
      <c r="AR40" s="98">
        <f t="shared" si="2"/>
        <v>102923.70362601113</v>
      </c>
      <c r="AU40" s="107"/>
    </row>
    <row r="41" spans="1:47">
      <c r="A41" s="37" t="s">
        <v>206</v>
      </c>
      <c r="B41" s="23" t="s">
        <v>208</v>
      </c>
      <c r="C41" s="110" t="s">
        <v>207</v>
      </c>
      <c r="D41" s="90">
        <v>0</v>
      </c>
      <c r="E41" s="90">
        <v>0</v>
      </c>
      <c r="F41" s="90">
        <v>0</v>
      </c>
      <c r="G41" s="90">
        <v>0</v>
      </c>
      <c r="H41" s="90">
        <v>0</v>
      </c>
      <c r="I41" s="90">
        <v>0</v>
      </c>
      <c r="J41" s="90">
        <v>0</v>
      </c>
      <c r="K41" s="90">
        <v>0</v>
      </c>
      <c r="L41" s="90">
        <v>0</v>
      </c>
      <c r="M41" s="90">
        <v>0</v>
      </c>
      <c r="N41" s="90">
        <v>0</v>
      </c>
      <c r="O41" s="90">
        <v>0</v>
      </c>
      <c r="P41" s="90">
        <v>0</v>
      </c>
      <c r="Q41" s="90">
        <v>0</v>
      </c>
      <c r="R41" s="90">
        <v>0</v>
      </c>
      <c r="S41" s="90">
        <v>0</v>
      </c>
      <c r="T41" s="90">
        <v>0</v>
      </c>
      <c r="U41" s="90">
        <v>0</v>
      </c>
      <c r="V41" s="90">
        <v>0</v>
      </c>
      <c r="W41" s="90">
        <v>0</v>
      </c>
      <c r="X41" s="90">
        <v>0</v>
      </c>
      <c r="Y41" s="90">
        <v>0</v>
      </c>
      <c r="Z41" s="90">
        <v>0</v>
      </c>
      <c r="AA41" s="90">
        <v>0</v>
      </c>
      <c r="AB41" s="90">
        <v>0</v>
      </c>
      <c r="AC41" s="90">
        <v>0</v>
      </c>
      <c r="AD41" s="90">
        <v>0</v>
      </c>
      <c r="AE41" s="90">
        <v>0</v>
      </c>
      <c r="AF41" s="90">
        <v>0</v>
      </c>
      <c r="AG41" s="90">
        <v>0</v>
      </c>
      <c r="AH41" s="90">
        <v>78057.052880990595</v>
      </c>
      <c r="AI41" s="90">
        <v>1347.374049183958</v>
      </c>
      <c r="AJ41" s="90">
        <v>1027.7223479488939</v>
      </c>
      <c r="AK41" s="90">
        <v>0</v>
      </c>
      <c r="AL41" s="90">
        <v>0</v>
      </c>
      <c r="AM41" s="92">
        <f t="shared" si="0"/>
        <v>80432.149278123441</v>
      </c>
      <c r="AN41" s="94">
        <v>7213.2833556447822</v>
      </c>
      <c r="AO41" s="92">
        <f t="shared" si="1"/>
        <v>87645.432633768229</v>
      </c>
      <c r="AP41" s="90">
        <v>24.234062209149542</v>
      </c>
      <c r="AQ41" s="88">
        <v>0</v>
      </c>
      <c r="AR41" s="98">
        <f t="shared" si="2"/>
        <v>87669.666695977372</v>
      </c>
      <c r="AU41" s="107"/>
    </row>
    <row r="42" spans="1:47">
      <c r="A42" s="37" t="s">
        <v>209</v>
      </c>
      <c r="B42" s="23" t="s">
        <v>211</v>
      </c>
      <c r="C42" s="110" t="s">
        <v>210</v>
      </c>
      <c r="D42" s="90">
        <v>0</v>
      </c>
      <c r="E42" s="90">
        <v>0</v>
      </c>
      <c r="F42" s="90">
        <v>0</v>
      </c>
      <c r="G42" s="90">
        <v>0</v>
      </c>
      <c r="H42" s="90">
        <v>0</v>
      </c>
      <c r="I42" s="90">
        <v>0</v>
      </c>
      <c r="J42" s="90">
        <v>0</v>
      </c>
      <c r="K42" s="90">
        <v>0</v>
      </c>
      <c r="L42" s="90">
        <v>0</v>
      </c>
      <c r="M42" s="90">
        <v>0</v>
      </c>
      <c r="N42" s="90">
        <v>0</v>
      </c>
      <c r="O42" s="90">
        <v>0</v>
      </c>
      <c r="P42" s="90">
        <v>0</v>
      </c>
      <c r="Q42" s="90">
        <v>0</v>
      </c>
      <c r="R42" s="90">
        <v>90.218306142213294</v>
      </c>
      <c r="S42" s="90">
        <v>0</v>
      </c>
      <c r="T42" s="90">
        <v>48.411047972511476</v>
      </c>
      <c r="U42" s="90">
        <v>9.5065357786160956</v>
      </c>
      <c r="V42" s="90">
        <v>6.653929728393031</v>
      </c>
      <c r="W42" s="90">
        <v>0</v>
      </c>
      <c r="X42" s="90">
        <v>0</v>
      </c>
      <c r="Y42" s="90">
        <v>0</v>
      </c>
      <c r="Z42" s="90">
        <v>0</v>
      </c>
      <c r="AA42" s="90">
        <v>0</v>
      </c>
      <c r="AB42" s="90">
        <v>0</v>
      </c>
      <c r="AC42" s="90">
        <v>0</v>
      </c>
      <c r="AD42" s="90">
        <v>0</v>
      </c>
      <c r="AE42" s="90">
        <v>0</v>
      </c>
      <c r="AF42" s="90">
        <v>0</v>
      </c>
      <c r="AG42" s="90">
        <v>0</v>
      </c>
      <c r="AH42" s="90">
        <v>2061.4787121641943</v>
      </c>
      <c r="AI42" s="90">
        <v>70369.401864084633</v>
      </c>
      <c r="AJ42" s="90">
        <v>0</v>
      </c>
      <c r="AK42" s="90">
        <v>0</v>
      </c>
      <c r="AL42" s="90">
        <v>30.297145954072025</v>
      </c>
      <c r="AM42" s="92">
        <f t="shared" si="0"/>
        <v>72615.967541824633</v>
      </c>
      <c r="AN42" s="94">
        <v>498.05251067886161</v>
      </c>
      <c r="AO42" s="92">
        <f t="shared" si="1"/>
        <v>73114.020052503489</v>
      </c>
      <c r="AP42" s="90">
        <v>14.762793017711733</v>
      </c>
      <c r="AQ42" s="88">
        <v>0</v>
      </c>
      <c r="AR42" s="98">
        <f t="shared" si="2"/>
        <v>73128.7828455212</v>
      </c>
      <c r="AU42" s="107"/>
    </row>
    <row r="43" spans="1:47">
      <c r="A43" s="37" t="s">
        <v>212</v>
      </c>
      <c r="B43" s="23" t="s">
        <v>214</v>
      </c>
      <c r="C43" s="110" t="s">
        <v>213</v>
      </c>
      <c r="D43" s="90">
        <v>0</v>
      </c>
      <c r="E43" s="90">
        <v>0</v>
      </c>
      <c r="F43" s="90">
        <v>0</v>
      </c>
      <c r="G43" s="90">
        <v>0</v>
      </c>
      <c r="H43" s="90">
        <v>0</v>
      </c>
      <c r="I43" s="90">
        <v>0</v>
      </c>
      <c r="J43" s="90">
        <v>0</v>
      </c>
      <c r="K43" s="90">
        <v>0</v>
      </c>
      <c r="L43" s="90">
        <v>0</v>
      </c>
      <c r="M43" s="90">
        <v>0</v>
      </c>
      <c r="N43" s="90">
        <v>15.696961211918936</v>
      </c>
      <c r="O43" s="90">
        <v>0</v>
      </c>
      <c r="P43" s="90">
        <v>0</v>
      </c>
      <c r="Q43" s="90">
        <v>27.43490684648906</v>
      </c>
      <c r="R43" s="90">
        <v>18.308054984081977</v>
      </c>
      <c r="S43" s="90">
        <v>0</v>
      </c>
      <c r="T43" s="90">
        <v>0</v>
      </c>
      <c r="U43" s="90">
        <v>0</v>
      </c>
      <c r="V43" s="90">
        <v>0</v>
      </c>
      <c r="W43" s="90">
        <v>0</v>
      </c>
      <c r="X43" s="90">
        <v>0</v>
      </c>
      <c r="Y43" s="90">
        <v>0</v>
      </c>
      <c r="Z43" s="90">
        <v>0</v>
      </c>
      <c r="AA43" s="90">
        <v>0</v>
      </c>
      <c r="AB43" s="90">
        <v>0</v>
      </c>
      <c r="AC43" s="90">
        <v>0</v>
      </c>
      <c r="AD43" s="90">
        <v>0</v>
      </c>
      <c r="AE43" s="90">
        <v>6.9657844942503244</v>
      </c>
      <c r="AF43" s="90">
        <v>0</v>
      </c>
      <c r="AG43" s="90">
        <v>0</v>
      </c>
      <c r="AH43" s="90">
        <v>4813.2402680090845</v>
      </c>
      <c r="AI43" s="90">
        <v>520.62040629961075</v>
      </c>
      <c r="AJ43" s="90">
        <v>62292.31003307621</v>
      </c>
      <c r="AK43" s="90">
        <v>0</v>
      </c>
      <c r="AL43" s="90">
        <v>8088.8788600943699</v>
      </c>
      <c r="AM43" s="92">
        <f t="shared" si="0"/>
        <v>75783.455275016007</v>
      </c>
      <c r="AN43" s="94">
        <v>7847.3705967581582</v>
      </c>
      <c r="AO43" s="92">
        <f t="shared" si="1"/>
        <v>83630.82587177417</v>
      </c>
      <c r="AP43" s="90">
        <v>44.623354725643196</v>
      </c>
      <c r="AQ43" s="88">
        <v>0</v>
      </c>
      <c r="AR43" s="98">
        <f t="shared" si="2"/>
        <v>83675.449226499812</v>
      </c>
      <c r="AU43" s="107"/>
    </row>
    <row r="44" spans="1:47" s="25" customFormat="1">
      <c r="A44" s="37" t="s">
        <v>215</v>
      </c>
      <c r="B44" s="23" t="s">
        <v>216</v>
      </c>
      <c r="C44" s="110" t="s">
        <v>64</v>
      </c>
      <c r="D44" s="90">
        <v>0</v>
      </c>
      <c r="E44" s="90">
        <v>0</v>
      </c>
      <c r="F44" s="90">
        <v>0</v>
      </c>
      <c r="G44" s="90">
        <v>0</v>
      </c>
      <c r="H44" s="90">
        <v>0</v>
      </c>
      <c r="I44" s="90">
        <v>0</v>
      </c>
      <c r="J44" s="90">
        <v>0</v>
      </c>
      <c r="K44" s="90">
        <v>0</v>
      </c>
      <c r="L44" s="90">
        <v>0</v>
      </c>
      <c r="M44" s="90">
        <v>0</v>
      </c>
      <c r="N44" s="90">
        <v>0</v>
      </c>
      <c r="O44" s="90">
        <v>0</v>
      </c>
      <c r="P44" s="90">
        <v>0</v>
      </c>
      <c r="Q44" s="90">
        <v>0</v>
      </c>
      <c r="R44" s="90">
        <v>0</v>
      </c>
      <c r="S44" s="90">
        <v>0</v>
      </c>
      <c r="T44" s="90">
        <v>0</v>
      </c>
      <c r="U44" s="90">
        <v>0</v>
      </c>
      <c r="V44" s="90">
        <v>0</v>
      </c>
      <c r="W44" s="90">
        <v>0</v>
      </c>
      <c r="X44" s="90">
        <v>0</v>
      </c>
      <c r="Y44" s="90">
        <v>94.056180509637812</v>
      </c>
      <c r="Z44" s="90">
        <v>0</v>
      </c>
      <c r="AA44" s="90">
        <v>0</v>
      </c>
      <c r="AB44" s="90">
        <v>0</v>
      </c>
      <c r="AC44" s="90">
        <v>0</v>
      </c>
      <c r="AD44" s="90">
        <v>0</v>
      </c>
      <c r="AE44" s="90">
        <v>0</v>
      </c>
      <c r="AF44" s="90">
        <v>0</v>
      </c>
      <c r="AG44" s="90">
        <v>93.454454971324139</v>
      </c>
      <c r="AH44" s="90">
        <v>76.040174341904176</v>
      </c>
      <c r="AI44" s="90">
        <v>43.424300350206586</v>
      </c>
      <c r="AJ44" s="90">
        <v>0</v>
      </c>
      <c r="AK44" s="90">
        <v>21557.359110007557</v>
      </c>
      <c r="AL44" s="90">
        <v>2612.3912587092955</v>
      </c>
      <c r="AM44" s="92">
        <f t="shared" si="0"/>
        <v>24476.725478889926</v>
      </c>
      <c r="AN44" s="94">
        <v>22500.599930169541</v>
      </c>
      <c r="AO44" s="92">
        <f t="shared" si="1"/>
        <v>46977.325409059471</v>
      </c>
      <c r="AP44" s="90">
        <v>4816.8450728785756</v>
      </c>
      <c r="AQ44" s="88">
        <v>69.433631859747337</v>
      </c>
      <c r="AR44" s="98">
        <f t="shared" si="2"/>
        <v>51863.604113797795</v>
      </c>
      <c r="AT44" s="84"/>
      <c r="AU44" s="107"/>
    </row>
    <row r="45" spans="1:47" s="25" customFormat="1">
      <c r="A45" s="37" t="s">
        <v>217</v>
      </c>
      <c r="B45" s="26" t="s">
        <v>218</v>
      </c>
      <c r="C45" s="112" t="s">
        <v>65</v>
      </c>
      <c r="D45" s="90">
        <v>0</v>
      </c>
      <c r="E45" s="90">
        <v>0</v>
      </c>
      <c r="F45" s="90">
        <v>0</v>
      </c>
      <c r="G45" s="90">
        <v>0</v>
      </c>
      <c r="H45" s="90">
        <v>0</v>
      </c>
      <c r="I45" s="90">
        <v>0</v>
      </c>
      <c r="J45" s="90">
        <v>0</v>
      </c>
      <c r="K45" s="90">
        <v>0</v>
      </c>
      <c r="L45" s="90">
        <v>0</v>
      </c>
      <c r="M45" s="90">
        <v>0</v>
      </c>
      <c r="N45" s="90">
        <v>228.61054309038738</v>
      </c>
      <c r="O45" s="90">
        <v>0</v>
      </c>
      <c r="P45" s="90">
        <v>0</v>
      </c>
      <c r="Q45" s="90">
        <v>0</v>
      </c>
      <c r="R45" s="90">
        <v>13.938219501250796</v>
      </c>
      <c r="S45" s="90">
        <v>0.42520563154374086</v>
      </c>
      <c r="T45" s="90">
        <v>9.7882641906141483</v>
      </c>
      <c r="U45" s="90">
        <v>20.85240860054634</v>
      </c>
      <c r="V45" s="90">
        <v>0</v>
      </c>
      <c r="W45" s="90">
        <v>0</v>
      </c>
      <c r="X45" s="90">
        <v>0</v>
      </c>
      <c r="Y45" s="90">
        <v>14.925242611140984</v>
      </c>
      <c r="Z45" s="90">
        <v>0</v>
      </c>
      <c r="AA45" s="90">
        <v>0</v>
      </c>
      <c r="AB45" s="90">
        <v>445.96241186539726</v>
      </c>
      <c r="AC45" s="90">
        <v>0</v>
      </c>
      <c r="AD45" s="90">
        <v>0</v>
      </c>
      <c r="AE45" s="90">
        <v>0</v>
      </c>
      <c r="AF45" s="90">
        <v>0</v>
      </c>
      <c r="AG45" s="90">
        <v>104.45088674783401</v>
      </c>
      <c r="AH45" s="90">
        <v>0</v>
      </c>
      <c r="AI45" s="90">
        <v>0</v>
      </c>
      <c r="AJ45" s="90">
        <v>0</v>
      </c>
      <c r="AK45" s="90">
        <v>49.456110587356029</v>
      </c>
      <c r="AL45" s="90">
        <v>49522.26759155644</v>
      </c>
      <c r="AM45" s="92">
        <f t="shared" si="0"/>
        <v>50410.676884382512</v>
      </c>
      <c r="AN45" s="94">
        <v>7386.0820591500915</v>
      </c>
      <c r="AO45" s="92">
        <f t="shared" si="1"/>
        <v>57796.758943532601</v>
      </c>
      <c r="AP45" s="90">
        <v>79.335003601398483</v>
      </c>
      <c r="AQ45" s="88">
        <v>0</v>
      </c>
      <c r="AR45" s="98">
        <f t="shared" si="2"/>
        <v>57876.093947134003</v>
      </c>
      <c r="AT45" s="84"/>
      <c r="AU45" s="107"/>
    </row>
    <row r="46" spans="1:47" s="25" customFormat="1" ht="15" thickBot="1">
      <c r="A46" s="58" t="s">
        <v>219</v>
      </c>
      <c r="B46" s="27" t="s">
        <v>277</v>
      </c>
      <c r="C46" s="113" t="s">
        <v>220</v>
      </c>
      <c r="D46" s="91">
        <f>SUM(D11:D45)</f>
        <v>407277.27425733302</v>
      </c>
      <c r="E46" s="82">
        <f>SUM(E11:E45)</f>
        <v>68880.786225206655</v>
      </c>
      <c r="F46" s="82">
        <f t="shared" ref="F46:AL46" si="3">SUM(F11:F45)</f>
        <v>52707.211399092936</v>
      </c>
      <c r="G46" s="82">
        <f t="shared" si="3"/>
        <v>58733.923371747427</v>
      </c>
      <c r="H46" s="82">
        <f t="shared" si="3"/>
        <v>19178.76602904922</v>
      </c>
      <c r="I46" s="82">
        <f t="shared" si="3"/>
        <v>3043.3826266537617</v>
      </c>
      <c r="J46" s="82">
        <f t="shared" si="3"/>
        <v>5641.0717373171219</v>
      </c>
      <c r="K46" s="82">
        <f t="shared" si="3"/>
        <v>42808.269825620584</v>
      </c>
      <c r="L46" s="82">
        <f t="shared" si="3"/>
        <v>51075.032148296355</v>
      </c>
      <c r="M46" s="82">
        <f t="shared" si="3"/>
        <v>3553.3289821646395</v>
      </c>
      <c r="N46" s="82">
        <f t="shared" si="3"/>
        <v>16946.161877438662</v>
      </c>
      <c r="O46" s="82">
        <f t="shared" si="3"/>
        <v>62856.14083774561</v>
      </c>
      <c r="P46" s="82">
        <f t="shared" si="3"/>
        <v>10296.790907944734</v>
      </c>
      <c r="Q46" s="82">
        <f t="shared" si="3"/>
        <v>11535.0572202119</v>
      </c>
      <c r="R46" s="82">
        <f t="shared" si="3"/>
        <v>413270.08908369188</v>
      </c>
      <c r="S46" s="82">
        <f t="shared" si="3"/>
        <v>13067.707511126839</v>
      </c>
      <c r="T46" s="82">
        <f t="shared" si="3"/>
        <v>151733.5472692328</v>
      </c>
      <c r="U46" s="82">
        <f t="shared" si="3"/>
        <v>76317.976675181388</v>
      </c>
      <c r="V46" s="82">
        <f t="shared" si="3"/>
        <v>59937.430059763494</v>
      </c>
      <c r="W46" s="82">
        <f t="shared" si="3"/>
        <v>35696.271994640214</v>
      </c>
      <c r="X46" s="82">
        <f t="shared" si="3"/>
        <v>8041.2156587698018</v>
      </c>
      <c r="Y46" s="82">
        <f t="shared" si="3"/>
        <v>64932.8201523268</v>
      </c>
      <c r="Z46" s="82">
        <f t="shared" si="3"/>
        <v>31536.549042559531</v>
      </c>
      <c r="AA46" s="82">
        <f t="shared" si="3"/>
        <v>79413.506301607238</v>
      </c>
      <c r="AB46" s="82">
        <f t="shared" si="3"/>
        <v>12860.631842370596</v>
      </c>
      <c r="AC46" s="82">
        <f t="shared" si="3"/>
        <v>59232.160518674296</v>
      </c>
      <c r="AD46" s="82">
        <f t="shared" si="3"/>
        <v>101034.6449076295</v>
      </c>
      <c r="AE46" s="82">
        <f t="shared" si="3"/>
        <v>71499.317550195847</v>
      </c>
      <c r="AF46" s="82">
        <f t="shared" si="3"/>
        <v>14534.512403534607</v>
      </c>
      <c r="AG46" s="82">
        <f t="shared" si="3"/>
        <v>85055.300391735538</v>
      </c>
      <c r="AH46" s="82">
        <f t="shared" si="3"/>
        <v>87054.351059463806</v>
      </c>
      <c r="AI46" s="82">
        <f t="shared" si="3"/>
        <v>72325.588579966803</v>
      </c>
      <c r="AJ46" s="82">
        <f t="shared" si="3"/>
        <v>63320.032381025107</v>
      </c>
      <c r="AK46" s="82">
        <f t="shared" si="3"/>
        <v>24052.908942796366</v>
      </c>
      <c r="AL46" s="89">
        <f t="shared" si="3"/>
        <v>62033.887929251738</v>
      </c>
      <c r="AM46" s="96">
        <f t="shared" si="0"/>
        <v>2401483.6477013663</v>
      </c>
      <c r="AN46" s="95">
        <f>SUM(AN11:AN45)</f>
        <v>674866.03731350054</v>
      </c>
      <c r="AO46" s="96">
        <f>SUM(AO11:AO45)</f>
        <v>3076349.6850148663</v>
      </c>
      <c r="AP46" s="91">
        <f>SUM(AP11:AP45)</f>
        <v>181276.07941305355</v>
      </c>
      <c r="AQ46" s="89">
        <f>SUM(AQ11:AQ45)</f>
        <v>4.5133674575481564E-11</v>
      </c>
      <c r="AR46" s="99">
        <f>SUM(AR11:AR45)</f>
        <v>3257625.7644279213</v>
      </c>
      <c r="AT46" s="84"/>
      <c r="AU46" s="107"/>
    </row>
    <row r="47" spans="1:47" s="25" customFormat="1">
      <c r="A47" s="28"/>
      <c r="B47" s="28"/>
      <c r="AT47" s="86"/>
    </row>
    <row r="48" spans="1:47" s="25" customFormat="1">
      <c r="A48" s="28"/>
      <c r="D48" s="106"/>
      <c r="E48" s="106"/>
      <c r="F48" s="106"/>
      <c r="G48" s="106"/>
      <c r="H48" s="131"/>
      <c r="I48" s="131"/>
      <c r="J48" s="131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41"/>
      <c r="AN48" s="41"/>
      <c r="AQ48" s="86"/>
      <c r="AT48" s="86"/>
    </row>
    <row r="49" spans="1:46" s="25" customFormat="1">
      <c r="A49" s="28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87"/>
      <c r="AO49" s="87"/>
      <c r="AP49" s="87"/>
      <c r="AQ49" s="87"/>
      <c r="AR49" s="41"/>
      <c r="AT49" s="86"/>
    </row>
    <row r="50" spans="1:46" s="25" customFormat="1">
      <c r="A50" s="28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T50" s="86"/>
    </row>
    <row r="51" spans="1:46" s="25" customFormat="1">
      <c r="A51" s="28"/>
      <c r="C51" s="28"/>
      <c r="AD51" s="41"/>
      <c r="AM51" s="41"/>
      <c r="AN51" s="41"/>
      <c r="AO51" s="41"/>
      <c r="AP51" s="41"/>
      <c r="AQ51" s="41"/>
      <c r="AR51" s="41"/>
      <c r="AT51" s="86"/>
    </row>
    <row r="52" spans="1:46" s="25" customFormat="1">
      <c r="A52" s="28"/>
      <c r="C52" s="28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132"/>
      <c r="AN52" s="86"/>
      <c r="AO52" s="86"/>
      <c r="AP52" s="86"/>
      <c r="AQ52" s="86"/>
      <c r="AR52" s="86" t="s">
        <v>66</v>
      </c>
      <c r="AT52" s="86"/>
    </row>
    <row r="53" spans="1:46" s="25" customFormat="1">
      <c r="A53" s="28"/>
      <c r="C53" s="28"/>
      <c r="AD53" s="41"/>
      <c r="AT53" s="86"/>
    </row>
    <row r="54" spans="1:46" s="25" customFormat="1">
      <c r="A54" s="28"/>
      <c r="C54" s="28"/>
      <c r="AD54" s="41"/>
      <c r="AM54" s="41"/>
      <c r="AN54" s="41"/>
      <c r="AQ54" s="41"/>
      <c r="AT54" s="86"/>
    </row>
    <row r="55" spans="1:46" s="25" customFormat="1">
      <c r="A55" s="28"/>
      <c r="C55" s="28"/>
      <c r="I55" s="25" t="s">
        <v>66</v>
      </c>
      <c r="AD55" s="41"/>
      <c r="AT55" s="86"/>
    </row>
    <row r="56" spans="1:46" s="25" customFormat="1">
      <c r="A56" s="28"/>
      <c r="C56" s="28"/>
      <c r="AD56" s="41"/>
      <c r="AM56" s="128"/>
      <c r="AN56" s="128"/>
      <c r="AO56" s="128"/>
      <c r="AP56" s="128"/>
      <c r="AQ56" s="128"/>
      <c r="AT56" s="86"/>
    </row>
    <row r="57" spans="1:46" s="25" customFormat="1">
      <c r="A57" s="28"/>
      <c r="C57" s="28"/>
      <c r="AD57" s="41"/>
      <c r="AT57" s="86"/>
    </row>
    <row r="58" spans="1:46" s="25" customFormat="1">
      <c r="A58" s="28"/>
      <c r="C58" s="28"/>
      <c r="AD58" s="41"/>
      <c r="AE58" s="25" t="s">
        <v>66</v>
      </c>
      <c r="AT58" s="86"/>
    </row>
    <row r="59" spans="1:46" s="25" customFormat="1">
      <c r="A59" s="28"/>
      <c r="C59" s="28"/>
      <c r="I59" s="25" t="s">
        <v>66</v>
      </c>
      <c r="AD59" s="41"/>
      <c r="AT59" s="86"/>
    </row>
    <row r="60" spans="1:46" s="25" customFormat="1">
      <c r="A60" s="28"/>
      <c r="C60" s="28"/>
      <c r="AD60" s="41"/>
      <c r="AT60" s="86"/>
    </row>
    <row r="61" spans="1:46" s="25" customFormat="1">
      <c r="A61" s="28"/>
      <c r="C61" s="28"/>
      <c r="AD61" s="41"/>
      <c r="AT61" s="86"/>
    </row>
    <row r="62" spans="1:46" s="25" customFormat="1">
      <c r="A62" s="28"/>
      <c r="C62" s="28"/>
      <c r="AD62" s="41"/>
      <c r="AT62" s="86"/>
    </row>
    <row r="63" spans="1:46" s="25" customFormat="1">
      <c r="A63" s="28"/>
      <c r="C63" s="28"/>
      <c r="AD63" s="41"/>
      <c r="AT63" s="86"/>
    </row>
    <row r="64" spans="1:46" s="25" customFormat="1">
      <c r="A64" s="28"/>
      <c r="C64" s="28"/>
      <c r="AD64" s="41"/>
      <c r="AT64" s="86"/>
    </row>
    <row r="65" spans="1:46" s="25" customFormat="1">
      <c r="A65" s="28"/>
      <c r="C65" s="28"/>
      <c r="AD65" s="41"/>
      <c r="AT65" s="86"/>
    </row>
    <row r="66" spans="1:46" s="25" customFormat="1">
      <c r="A66" s="28"/>
      <c r="C66" s="28"/>
      <c r="AD66" s="41"/>
      <c r="AT66" s="86"/>
    </row>
    <row r="67" spans="1:46" s="25" customFormat="1">
      <c r="A67" s="28"/>
      <c r="C67" s="28"/>
      <c r="AD67" s="41"/>
      <c r="AT67" s="86"/>
    </row>
    <row r="68" spans="1:46" s="25" customFormat="1">
      <c r="A68" s="28"/>
      <c r="C68" s="28"/>
      <c r="AD68" s="41"/>
      <c r="AT68" s="86"/>
    </row>
    <row r="69" spans="1:46" s="25" customFormat="1">
      <c r="A69" s="28"/>
      <c r="C69" s="28"/>
      <c r="AD69" s="41"/>
      <c r="AT69" s="86"/>
    </row>
    <row r="70" spans="1:46" s="25" customFormat="1">
      <c r="A70" s="28"/>
      <c r="C70" s="28"/>
      <c r="AD70" s="41"/>
      <c r="AT70" s="86"/>
    </row>
    <row r="71" spans="1:46" s="25" customFormat="1">
      <c r="A71" s="28"/>
      <c r="C71" s="28"/>
      <c r="AD71" s="41"/>
      <c r="AT71" s="86"/>
    </row>
    <row r="72" spans="1:46" s="25" customFormat="1">
      <c r="A72" s="28"/>
      <c r="C72" s="28"/>
      <c r="AD72" s="41"/>
      <c r="AT72" s="86"/>
    </row>
    <row r="73" spans="1:46" s="25" customFormat="1">
      <c r="A73" s="28"/>
      <c r="C73" s="28"/>
      <c r="AD73" s="41"/>
      <c r="AT73" s="86"/>
    </row>
    <row r="74" spans="1:46" s="25" customFormat="1">
      <c r="A74" s="28"/>
      <c r="C74" s="28"/>
      <c r="AD74" s="41"/>
      <c r="AT74" s="86"/>
    </row>
    <row r="75" spans="1:46" s="25" customFormat="1">
      <c r="A75" s="28"/>
      <c r="C75" s="28"/>
      <c r="AD75" s="41"/>
      <c r="AT75" s="86"/>
    </row>
    <row r="76" spans="1:46" s="25" customFormat="1">
      <c r="A76" s="28"/>
      <c r="C76" s="28"/>
      <c r="AD76" s="41"/>
      <c r="AT76" s="86"/>
    </row>
    <row r="77" spans="1:46" s="25" customFormat="1">
      <c r="A77" s="28"/>
      <c r="C77" s="28"/>
      <c r="AD77" s="41"/>
      <c r="AT77" s="86"/>
    </row>
    <row r="78" spans="1:46" s="25" customFormat="1">
      <c r="A78" s="28"/>
      <c r="C78" s="28"/>
      <c r="AD78" s="41"/>
      <c r="AT78" s="86"/>
    </row>
    <row r="79" spans="1:46" s="25" customFormat="1">
      <c r="A79" s="28"/>
      <c r="C79" s="28"/>
      <c r="AD79" s="41"/>
      <c r="AT79" s="86"/>
    </row>
    <row r="80" spans="1:46" s="25" customFormat="1">
      <c r="A80" s="28"/>
      <c r="C80" s="28"/>
      <c r="AD80" s="41"/>
      <c r="AT80" s="86"/>
    </row>
    <row r="81" spans="1:46" s="25" customFormat="1">
      <c r="A81" s="28"/>
      <c r="C81" s="28"/>
      <c r="AD81" s="41"/>
      <c r="AT81" s="86"/>
    </row>
    <row r="82" spans="1:46" s="25" customFormat="1">
      <c r="A82" s="28"/>
      <c r="C82" s="28"/>
      <c r="AD82" s="41"/>
      <c r="AT82" s="86"/>
    </row>
    <row r="83" spans="1:46" s="25" customFormat="1">
      <c r="A83" s="28"/>
      <c r="C83" s="28"/>
      <c r="AD83" s="41"/>
      <c r="AT83" s="86"/>
    </row>
    <row r="84" spans="1:46" s="25" customFormat="1">
      <c r="A84" s="28"/>
      <c r="C84" s="28"/>
      <c r="AD84" s="41"/>
      <c r="AT84" s="86"/>
    </row>
    <row r="85" spans="1:46" s="25" customFormat="1">
      <c r="A85" s="28"/>
      <c r="C85" s="28"/>
      <c r="AD85" s="41"/>
      <c r="AT85" s="86"/>
    </row>
    <row r="86" spans="1:46" s="25" customFormat="1">
      <c r="A86" s="28"/>
      <c r="C86" s="28"/>
      <c r="AD86" s="41"/>
      <c r="AT86" s="86"/>
    </row>
    <row r="87" spans="1:46" s="25" customFormat="1">
      <c r="A87" s="28"/>
      <c r="C87" s="28"/>
      <c r="AD87" s="41"/>
      <c r="AT87" s="86"/>
    </row>
    <row r="88" spans="1:46" s="25" customFormat="1">
      <c r="A88" s="28"/>
      <c r="C88" s="28"/>
      <c r="AD88" s="41"/>
      <c r="AT88" s="86"/>
    </row>
    <row r="89" spans="1:46" s="25" customFormat="1">
      <c r="A89" s="28"/>
      <c r="C89" s="28"/>
      <c r="AT89" s="86"/>
    </row>
    <row r="90" spans="1:46" s="25" customFormat="1">
      <c r="A90" s="28"/>
      <c r="C90" s="28"/>
      <c r="AT90" s="86"/>
    </row>
    <row r="91" spans="1:46" s="25" customFormat="1">
      <c r="A91" s="28"/>
      <c r="C91" s="28"/>
      <c r="AT91" s="86"/>
    </row>
    <row r="92" spans="1:46" s="25" customFormat="1">
      <c r="A92" s="28"/>
      <c r="C92" s="28"/>
      <c r="AT92" s="86"/>
    </row>
    <row r="93" spans="1:46" s="25" customFormat="1">
      <c r="A93" s="28"/>
      <c r="C93" s="28"/>
      <c r="AT93" s="86"/>
    </row>
    <row r="94" spans="1:46" s="25" customFormat="1">
      <c r="A94" s="28"/>
      <c r="C94" s="28"/>
      <c r="AT94" s="86"/>
    </row>
    <row r="95" spans="1:46" s="25" customFormat="1">
      <c r="A95" s="28"/>
      <c r="C95" s="28"/>
      <c r="AT95" s="86"/>
    </row>
    <row r="96" spans="1:46" s="25" customFormat="1">
      <c r="A96" s="28"/>
      <c r="C96" s="28"/>
      <c r="AT96" s="86"/>
    </row>
    <row r="97" spans="1:46" s="25" customFormat="1">
      <c r="A97" s="28"/>
      <c r="C97" s="28"/>
      <c r="AT97" s="86"/>
    </row>
    <row r="98" spans="1:46" s="25" customFormat="1">
      <c r="A98" s="28"/>
      <c r="C98" s="28"/>
      <c r="AT98" s="86"/>
    </row>
    <row r="99" spans="1:46" s="25" customFormat="1">
      <c r="A99" s="28"/>
      <c r="C99" s="28"/>
      <c r="AT99" s="86"/>
    </row>
    <row r="100" spans="1:46" s="25" customFormat="1">
      <c r="A100" s="28"/>
      <c r="C100" s="28"/>
      <c r="AT100" s="86"/>
    </row>
    <row r="101" spans="1:46" s="25" customFormat="1">
      <c r="A101" s="28"/>
      <c r="C101" s="28"/>
      <c r="AT101" s="86"/>
    </row>
    <row r="102" spans="1:46" s="25" customFormat="1">
      <c r="A102" s="28"/>
      <c r="C102" s="28"/>
      <c r="AT102" s="86"/>
    </row>
    <row r="103" spans="1:46" s="25" customFormat="1">
      <c r="A103" s="28"/>
      <c r="C103" s="28"/>
      <c r="AT103" s="86"/>
    </row>
    <row r="104" spans="1:46" s="25" customFormat="1">
      <c r="A104" s="28"/>
      <c r="C104" s="28"/>
      <c r="AT104" s="86"/>
    </row>
    <row r="105" spans="1:46" s="25" customFormat="1">
      <c r="A105" s="28"/>
      <c r="C105" s="28"/>
      <c r="AT105" s="86"/>
    </row>
    <row r="106" spans="1:46" s="25" customFormat="1">
      <c r="A106" s="28"/>
      <c r="C106" s="28"/>
      <c r="AT106" s="86"/>
    </row>
    <row r="107" spans="1:46" s="25" customFormat="1">
      <c r="A107" s="28"/>
      <c r="C107" s="28"/>
      <c r="AT107" s="86"/>
    </row>
    <row r="108" spans="1:46" s="25" customFormat="1">
      <c r="A108" s="28"/>
      <c r="C108" s="28"/>
      <c r="AT108" s="86"/>
    </row>
    <row r="109" spans="1:46" s="25" customFormat="1">
      <c r="A109" s="28"/>
      <c r="C109" s="28"/>
      <c r="AT109" s="86"/>
    </row>
    <row r="110" spans="1:46" s="25" customFormat="1">
      <c r="A110" s="28"/>
      <c r="C110" s="28"/>
      <c r="AT110" s="86"/>
    </row>
    <row r="111" spans="1:46" s="25" customFormat="1">
      <c r="A111" s="28"/>
      <c r="C111" s="28"/>
      <c r="AT111" s="86"/>
    </row>
    <row r="112" spans="1:46" s="25" customFormat="1">
      <c r="A112" s="28"/>
      <c r="C112" s="28"/>
      <c r="AT112" s="86"/>
    </row>
    <row r="113" spans="1:46" s="25" customFormat="1">
      <c r="A113" s="28"/>
      <c r="C113" s="28"/>
      <c r="AT113" s="86"/>
    </row>
    <row r="114" spans="1:46" s="25" customFormat="1">
      <c r="A114" s="28"/>
      <c r="C114" s="28"/>
      <c r="AT114" s="86"/>
    </row>
    <row r="115" spans="1:46" s="25" customFormat="1">
      <c r="A115" s="28"/>
      <c r="C115" s="28"/>
      <c r="AT115" s="86"/>
    </row>
    <row r="116" spans="1:46" s="25" customFormat="1">
      <c r="A116" s="28"/>
      <c r="C116" s="28"/>
      <c r="AT116" s="86"/>
    </row>
    <row r="117" spans="1:46" s="25" customFormat="1">
      <c r="A117" s="28"/>
      <c r="C117" s="28"/>
      <c r="AT117" s="86"/>
    </row>
    <row r="118" spans="1:46" s="25" customFormat="1">
      <c r="A118" s="28"/>
      <c r="C118" s="28"/>
      <c r="AT118" s="86"/>
    </row>
    <row r="119" spans="1:46" s="25" customFormat="1">
      <c r="A119" s="28"/>
      <c r="C119" s="28"/>
      <c r="AT119" s="86"/>
    </row>
    <row r="120" spans="1:46" s="25" customFormat="1">
      <c r="A120" s="28"/>
      <c r="C120" s="28"/>
      <c r="AT120" s="86"/>
    </row>
    <row r="121" spans="1:46" s="25" customFormat="1">
      <c r="A121" s="28"/>
      <c r="C121" s="28"/>
      <c r="AT121" s="86"/>
    </row>
    <row r="122" spans="1:46" s="25" customFormat="1">
      <c r="A122" s="28"/>
      <c r="C122" s="28"/>
      <c r="AT122" s="86"/>
    </row>
    <row r="123" spans="1:46" s="25" customFormat="1">
      <c r="A123" s="28"/>
      <c r="C123" s="28"/>
      <c r="AT123" s="86"/>
    </row>
    <row r="124" spans="1:46" s="25" customFormat="1">
      <c r="A124" s="28"/>
      <c r="C124" s="28"/>
      <c r="AT124" s="86"/>
    </row>
    <row r="125" spans="1:46" s="25" customFormat="1">
      <c r="A125" s="28"/>
      <c r="C125" s="28"/>
      <c r="AT125" s="86"/>
    </row>
    <row r="126" spans="1:46" s="25" customFormat="1">
      <c r="A126" s="28"/>
      <c r="C126" s="28"/>
      <c r="AT126" s="86"/>
    </row>
    <row r="127" spans="1:46" s="25" customFormat="1">
      <c r="A127" s="28"/>
      <c r="C127" s="28"/>
      <c r="AT127" s="86"/>
    </row>
    <row r="128" spans="1:46" s="25" customFormat="1">
      <c r="A128" s="28"/>
      <c r="C128" s="28"/>
      <c r="AT128" s="86"/>
    </row>
    <row r="129" spans="1:46" s="25" customFormat="1">
      <c r="A129" s="28"/>
      <c r="C129" s="28"/>
      <c r="AT129" s="86"/>
    </row>
    <row r="130" spans="1:46" s="25" customFormat="1">
      <c r="A130" s="28"/>
      <c r="C130" s="28"/>
      <c r="AT130" s="86"/>
    </row>
    <row r="131" spans="1:46" s="25" customFormat="1">
      <c r="A131" s="28"/>
      <c r="C131" s="28"/>
      <c r="AT131" s="86"/>
    </row>
    <row r="132" spans="1:46" s="25" customFormat="1">
      <c r="A132" s="28"/>
      <c r="C132" s="28"/>
      <c r="AT132" s="86"/>
    </row>
    <row r="133" spans="1:46" s="25" customFormat="1">
      <c r="A133" s="28"/>
      <c r="C133" s="28"/>
      <c r="AT133" s="86"/>
    </row>
    <row r="134" spans="1:46" s="25" customFormat="1">
      <c r="A134" s="28"/>
      <c r="C134" s="28"/>
      <c r="AT134" s="86"/>
    </row>
    <row r="135" spans="1:46" s="25" customFormat="1">
      <c r="A135" s="28"/>
      <c r="C135" s="28"/>
      <c r="AT135" s="86"/>
    </row>
    <row r="136" spans="1:46" s="25" customFormat="1">
      <c r="A136" s="28"/>
      <c r="C136" s="28"/>
      <c r="AT136" s="86"/>
    </row>
    <row r="137" spans="1:46" s="25" customFormat="1">
      <c r="A137" s="28"/>
      <c r="C137" s="28"/>
      <c r="AT137" s="86"/>
    </row>
    <row r="138" spans="1:46" s="25" customFormat="1">
      <c r="A138" s="28"/>
      <c r="C138" s="28"/>
      <c r="AT138" s="86"/>
    </row>
    <row r="139" spans="1:46" s="25" customFormat="1">
      <c r="A139" s="28"/>
      <c r="C139" s="28"/>
      <c r="AT139" s="86"/>
    </row>
    <row r="140" spans="1:46" s="25" customFormat="1">
      <c r="A140" s="28"/>
      <c r="C140" s="28"/>
      <c r="AT140" s="86"/>
    </row>
    <row r="141" spans="1:46" s="25" customFormat="1">
      <c r="A141" s="28"/>
      <c r="C141" s="28"/>
      <c r="AT141" s="86"/>
    </row>
    <row r="142" spans="1:46" s="25" customFormat="1">
      <c r="A142" s="28"/>
      <c r="C142" s="28"/>
      <c r="AT142" s="86"/>
    </row>
    <row r="143" spans="1:46" s="25" customFormat="1">
      <c r="A143" s="28"/>
      <c r="C143" s="28"/>
      <c r="AT143" s="86"/>
    </row>
    <row r="144" spans="1:46" s="25" customFormat="1">
      <c r="A144" s="28"/>
      <c r="C144" s="28"/>
      <c r="AT144" s="86"/>
    </row>
    <row r="145" spans="1:46" s="25" customFormat="1">
      <c r="A145" s="28"/>
      <c r="C145" s="28"/>
      <c r="AT145" s="86"/>
    </row>
    <row r="146" spans="1:46" s="25" customFormat="1">
      <c r="A146" s="28"/>
      <c r="C146" s="28"/>
      <c r="AT146" s="86"/>
    </row>
    <row r="147" spans="1:46" s="25" customFormat="1">
      <c r="A147" s="28"/>
      <c r="C147" s="28"/>
      <c r="AT147" s="86"/>
    </row>
    <row r="148" spans="1:46" s="25" customFormat="1">
      <c r="A148" s="28"/>
      <c r="C148" s="28"/>
      <c r="AT148" s="86"/>
    </row>
    <row r="149" spans="1:46" s="25" customFormat="1">
      <c r="A149" s="28"/>
      <c r="C149" s="28"/>
      <c r="AT149" s="86"/>
    </row>
    <row r="150" spans="1:46" s="25" customFormat="1">
      <c r="A150" s="28"/>
      <c r="C150" s="28"/>
      <c r="AT150" s="86"/>
    </row>
    <row r="151" spans="1:46" s="25" customFormat="1">
      <c r="A151" s="28"/>
      <c r="C151" s="28"/>
      <c r="AT151" s="86"/>
    </row>
    <row r="152" spans="1:46" s="25" customFormat="1">
      <c r="A152" s="28"/>
      <c r="C152" s="28"/>
      <c r="AT152" s="86"/>
    </row>
    <row r="153" spans="1:46" s="25" customFormat="1">
      <c r="A153" s="28"/>
      <c r="C153" s="28"/>
      <c r="AT153" s="86"/>
    </row>
    <row r="154" spans="1:46" s="25" customFormat="1">
      <c r="A154" s="28"/>
      <c r="C154" s="28"/>
      <c r="AT154" s="86"/>
    </row>
    <row r="155" spans="1:46" s="25" customFormat="1">
      <c r="A155" s="28"/>
      <c r="C155" s="28"/>
      <c r="AT155" s="86"/>
    </row>
    <row r="156" spans="1:46" s="25" customFormat="1">
      <c r="A156" s="28"/>
      <c r="C156" s="28"/>
      <c r="AT156" s="86"/>
    </row>
    <row r="157" spans="1:46" s="25" customFormat="1">
      <c r="A157" s="28"/>
      <c r="C157" s="28"/>
      <c r="AT157" s="86"/>
    </row>
    <row r="158" spans="1:46" s="25" customFormat="1">
      <c r="A158" s="28"/>
      <c r="C158" s="28"/>
      <c r="AT158" s="86"/>
    </row>
    <row r="159" spans="1:46" s="25" customFormat="1">
      <c r="A159" s="28"/>
      <c r="C159" s="28"/>
      <c r="AT159" s="86"/>
    </row>
    <row r="160" spans="1:46" s="25" customFormat="1">
      <c r="A160" s="28"/>
      <c r="B160" s="28"/>
      <c r="C160" s="28"/>
      <c r="AT160" s="86"/>
    </row>
    <row r="161" spans="1:46" s="25" customFormat="1">
      <c r="A161" s="28"/>
      <c r="B161" s="28"/>
      <c r="C161" s="28"/>
      <c r="AT161" s="86"/>
    </row>
    <row r="162" spans="1:46" s="25" customFormat="1">
      <c r="A162" s="28"/>
      <c r="B162" s="28"/>
      <c r="C162" s="28"/>
      <c r="AT162" s="86"/>
    </row>
    <row r="163" spans="1:46" s="25" customFormat="1">
      <c r="A163" s="28"/>
      <c r="B163" s="28"/>
      <c r="C163" s="28"/>
      <c r="AT163" s="86"/>
    </row>
    <row r="164" spans="1:46" s="25" customFormat="1">
      <c r="A164" s="28"/>
      <c r="B164" s="28"/>
      <c r="C164" s="28"/>
      <c r="AT164" s="86"/>
    </row>
    <row r="165" spans="1:46" s="25" customFormat="1">
      <c r="A165" s="28"/>
      <c r="B165" s="28"/>
      <c r="C165" s="28"/>
      <c r="AT165" s="86"/>
    </row>
    <row r="166" spans="1:46" s="25" customFormat="1">
      <c r="A166" s="28"/>
      <c r="B166" s="28"/>
      <c r="C166" s="28"/>
      <c r="AT166" s="86"/>
    </row>
    <row r="167" spans="1:46" s="25" customFormat="1">
      <c r="A167" s="28"/>
      <c r="B167" s="28"/>
      <c r="C167" s="28"/>
      <c r="AT167" s="86"/>
    </row>
    <row r="168" spans="1:46" s="25" customFormat="1">
      <c r="A168" s="28"/>
      <c r="B168" s="28"/>
      <c r="C168" s="28"/>
      <c r="AT168" s="86"/>
    </row>
    <row r="169" spans="1:46" s="25" customFormat="1">
      <c r="A169" s="28"/>
      <c r="B169" s="28"/>
      <c r="C169" s="28"/>
      <c r="AT169" s="86"/>
    </row>
  </sheetData>
  <sheetProtection selectLockedCells="1" selectUnlockedCells="1"/>
  <mergeCells count="8">
    <mergeCell ref="AP5:AQ5"/>
    <mergeCell ref="A6:B9"/>
    <mergeCell ref="A2:B2"/>
    <mergeCell ref="A4:B4"/>
    <mergeCell ref="D5:I5"/>
    <mergeCell ref="J5:Q5"/>
    <mergeCell ref="R5:W5"/>
    <mergeCell ref="X5:AF5"/>
  </mergeCells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66"/>
  <sheetViews>
    <sheetView showGridLines="0" tabSelected="1" zoomScale="80" zoomScaleNormal="80" workbookViewId="0">
      <pane xSplit="2" ySplit="10" topLeftCell="AE29" activePane="bottomRight" state="frozen"/>
      <selection activeCell="U54" sqref="U54"/>
      <selection pane="topRight" activeCell="U54" sqref="U54"/>
      <selection pane="bottomLeft" activeCell="U54" sqref="U54"/>
      <selection pane="bottomRight" activeCell="AV53" sqref="AV53"/>
    </sheetView>
  </sheetViews>
  <sheetFormatPr defaultRowHeight="14.25"/>
  <cols>
    <col min="1" max="1" width="13" style="20" customWidth="1"/>
    <col min="2" max="2" width="20.5703125" style="20" customWidth="1"/>
    <col min="3" max="3" width="20.7109375" style="20" customWidth="1"/>
    <col min="4" max="7" width="10.7109375" style="17" customWidth="1"/>
    <col min="8" max="8" width="10.7109375" style="17" bestFit="1" customWidth="1"/>
    <col min="9" max="10" width="10.7109375" style="17" customWidth="1"/>
    <col min="11" max="11" width="10.85546875" style="17" customWidth="1"/>
    <col min="12" max="16" width="10.7109375" style="17" customWidth="1"/>
    <col min="17" max="17" width="10.85546875" style="17" customWidth="1"/>
    <col min="18" max="19" width="10.7109375" style="17" customWidth="1"/>
    <col min="20" max="20" width="10.7109375" style="17" bestFit="1" customWidth="1"/>
    <col min="21" max="24" width="10.7109375" style="17" customWidth="1"/>
    <col min="25" max="25" width="10.7109375" style="17" bestFit="1" customWidth="1"/>
    <col min="26" max="29" width="10.7109375" style="17" customWidth="1"/>
    <col min="30" max="30" width="10.7109375" style="17" bestFit="1" customWidth="1"/>
    <col min="31" max="34" width="10.7109375" style="17" customWidth="1"/>
    <col min="35" max="37" width="10.7109375" style="17" bestFit="1" customWidth="1"/>
    <col min="38" max="39" width="10.7109375" style="17" customWidth="1"/>
    <col min="40" max="44" width="10.85546875" style="17" customWidth="1"/>
    <col min="45" max="45" width="10.7109375" style="17" customWidth="1"/>
    <col min="46" max="46" width="10.85546875" style="17" customWidth="1"/>
    <col min="47" max="48" width="11.28515625" style="17" customWidth="1"/>
    <col min="49" max="49" width="9.140625" style="17"/>
    <col min="50" max="50" width="15.7109375" style="84" bestFit="1" customWidth="1"/>
    <col min="51" max="16384" width="9.140625" style="17"/>
  </cols>
  <sheetData>
    <row r="1" spans="1:51">
      <c r="A1" s="133" t="s">
        <v>275</v>
      </c>
      <c r="B1" s="133"/>
      <c r="C1" s="133"/>
      <c r="D1" s="16"/>
    </row>
    <row r="2" spans="1:51" ht="15" customHeight="1">
      <c r="A2" s="147" t="s">
        <v>282</v>
      </c>
      <c r="B2" s="147"/>
      <c r="C2" s="15"/>
      <c r="D2" s="16"/>
      <c r="AL2" s="17" t="s">
        <v>66</v>
      </c>
    </row>
    <row r="3" spans="1:51">
      <c r="A3" s="133" t="s">
        <v>274</v>
      </c>
      <c r="B3" s="133"/>
      <c r="C3" s="18"/>
      <c r="D3" s="16"/>
    </row>
    <row r="4" spans="1:51" ht="15" thickBot="1">
      <c r="A4" s="147" t="s">
        <v>283</v>
      </c>
      <c r="B4" s="147"/>
      <c r="C4" s="19"/>
      <c r="D4" s="16"/>
      <c r="AU4" s="74" t="s">
        <v>260</v>
      </c>
      <c r="AV4" s="74"/>
    </row>
    <row r="5" spans="1:51" ht="15" customHeight="1">
      <c r="A5" s="76"/>
      <c r="B5" s="77"/>
      <c r="C5" s="77"/>
      <c r="D5" s="148" t="s">
        <v>258</v>
      </c>
      <c r="E5" s="151"/>
      <c r="F5" s="151"/>
      <c r="G5" s="151"/>
      <c r="H5" s="151"/>
      <c r="I5" s="151"/>
      <c r="J5" s="148" t="s">
        <v>258</v>
      </c>
      <c r="K5" s="151"/>
      <c r="L5" s="151"/>
      <c r="M5" s="151"/>
      <c r="N5" s="151"/>
      <c r="O5" s="151"/>
      <c r="P5" s="151"/>
      <c r="Q5" s="155"/>
      <c r="R5" s="148" t="s">
        <v>258</v>
      </c>
      <c r="S5" s="151"/>
      <c r="T5" s="151"/>
      <c r="U5" s="151"/>
      <c r="V5" s="151"/>
      <c r="W5" s="151"/>
      <c r="X5" s="148" t="s">
        <v>258</v>
      </c>
      <c r="Y5" s="151"/>
      <c r="Z5" s="151"/>
      <c r="AA5" s="151"/>
      <c r="AB5" s="151"/>
      <c r="AC5" s="151"/>
      <c r="AD5" s="151"/>
      <c r="AE5" s="151"/>
      <c r="AF5" s="155"/>
      <c r="AG5" s="77"/>
      <c r="AH5" s="77"/>
      <c r="AI5" s="77"/>
      <c r="AJ5" s="77"/>
      <c r="AK5" s="77"/>
      <c r="AL5" s="77"/>
      <c r="AM5" s="77"/>
      <c r="AN5" s="148" t="s">
        <v>262</v>
      </c>
      <c r="AO5" s="151"/>
      <c r="AP5" s="151"/>
      <c r="AQ5" s="151"/>
      <c r="AR5" s="151"/>
      <c r="AS5" s="151"/>
      <c r="AT5" s="151"/>
      <c r="AU5" s="151"/>
      <c r="AV5" s="152"/>
    </row>
    <row r="6" spans="1:51" ht="52.5" customHeight="1">
      <c r="A6" s="153" t="s">
        <v>267</v>
      </c>
      <c r="B6" s="154"/>
      <c r="C6" s="72" t="s">
        <v>68</v>
      </c>
      <c r="D6" s="35" t="s">
        <v>69</v>
      </c>
      <c r="E6" s="30" t="s">
        <v>3</v>
      </c>
      <c r="F6" s="30" t="s">
        <v>4</v>
      </c>
      <c r="G6" s="30" t="s">
        <v>5</v>
      </c>
      <c r="H6" s="30" t="s">
        <v>6</v>
      </c>
      <c r="I6" s="30" t="s">
        <v>7</v>
      </c>
      <c r="J6" s="30" t="s">
        <v>8</v>
      </c>
      <c r="K6" s="30" t="s">
        <v>9</v>
      </c>
      <c r="L6" s="30" t="s">
        <v>10</v>
      </c>
      <c r="M6" s="30" t="s">
        <v>271</v>
      </c>
      <c r="N6" s="30" t="s">
        <v>11</v>
      </c>
      <c r="O6" s="30" t="s">
        <v>12</v>
      </c>
      <c r="P6" s="30" t="s">
        <v>13</v>
      </c>
      <c r="Q6" s="30" t="s">
        <v>14</v>
      </c>
      <c r="R6" s="30" t="s">
        <v>0</v>
      </c>
      <c r="S6" s="30" t="s">
        <v>15</v>
      </c>
      <c r="T6" s="30" t="s">
        <v>16</v>
      </c>
      <c r="U6" s="30" t="s">
        <v>17</v>
      </c>
      <c r="V6" s="30" t="s">
        <v>18</v>
      </c>
      <c r="W6" s="30" t="s">
        <v>19</v>
      </c>
      <c r="X6" s="30" t="s">
        <v>70</v>
      </c>
      <c r="Y6" s="30" t="s">
        <v>20</v>
      </c>
      <c r="Z6" s="30" t="s">
        <v>21</v>
      </c>
      <c r="AA6" s="30" t="s">
        <v>22</v>
      </c>
      <c r="AB6" s="30" t="s">
        <v>23</v>
      </c>
      <c r="AC6" s="30" t="s">
        <v>24</v>
      </c>
      <c r="AD6" s="30" t="s">
        <v>25</v>
      </c>
      <c r="AE6" s="30" t="s">
        <v>26</v>
      </c>
      <c r="AF6" s="30" t="s">
        <v>249</v>
      </c>
      <c r="AG6" s="30" t="s">
        <v>27</v>
      </c>
      <c r="AH6" s="30" t="s">
        <v>28</v>
      </c>
      <c r="AI6" s="30" t="s">
        <v>29</v>
      </c>
      <c r="AJ6" s="30" t="s">
        <v>30</v>
      </c>
      <c r="AK6" s="30" t="s">
        <v>31</v>
      </c>
      <c r="AL6" s="34" t="s">
        <v>32</v>
      </c>
      <c r="AM6" s="62" t="s">
        <v>276</v>
      </c>
      <c r="AN6" s="35" t="s">
        <v>221</v>
      </c>
      <c r="AO6" s="30" t="s">
        <v>222</v>
      </c>
      <c r="AP6" s="62" t="s">
        <v>263</v>
      </c>
      <c r="AQ6" s="35" t="s">
        <v>265</v>
      </c>
      <c r="AR6" s="30" t="s">
        <v>223</v>
      </c>
      <c r="AS6" s="62" t="s">
        <v>264</v>
      </c>
      <c r="AT6" s="30" t="s">
        <v>251</v>
      </c>
      <c r="AU6" s="65" t="s">
        <v>224</v>
      </c>
      <c r="AV6" s="68" t="s">
        <v>281</v>
      </c>
    </row>
    <row r="7" spans="1:51" ht="15.75" customHeight="1">
      <c r="A7" s="143"/>
      <c r="B7" s="144"/>
      <c r="C7" s="55" t="s">
        <v>74</v>
      </c>
      <c r="D7" s="32" t="s">
        <v>75</v>
      </c>
      <c r="E7" s="32" t="s">
        <v>76</v>
      </c>
      <c r="F7" s="32" t="s">
        <v>77</v>
      </c>
      <c r="G7" s="32" t="s">
        <v>78</v>
      </c>
      <c r="H7" s="32" t="s">
        <v>79</v>
      </c>
      <c r="I7" s="32" t="s">
        <v>80</v>
      </c>
      <c r="J7" s="32" t="s">
        <v>81</v>
      </c>
      <c r="K7" s="32" t="s">
        <v>82</v>
      </c>
      <c r="L7" s="32" t="s">
        <v>83</v>
      </c>
      <c r="M7" s="32" t="s">
        <v>272</v>
      </c>
      <c r="N7" s="32" t="s">
        <v>84</v>
      </c>
      <c r="O7" s="32" t="s">
        <v>85</v>
      </c>
      <c r="P7" s="32" t="s">
        <v>86</v>
      </c>
      <c r="Q7" s="32" t="s">
        <v>87</v>
      </c>
      <c r="R7" s="32" t="s">
        <v>88</v>
      </c>
      <c r="S7" s="32" t="s">
        <v>89</v>
      </c>
      <c r="T7" s="32" t="s">
        <v>90</v>
      </c>
      <c r="U7" s="32" t="s">
        <v>91</v>
      </c>
      <c r="V7" s="32" t="s">
        <v>92</v>
      </c>
      <c r="W7" s="32" t="s">
        <v>93</v>
      </c>
      <c r="X7" s="32" t="s">
        <v>94</v>
      </c>
      <c r="Y7" s="32" t="s">
        <v>95</v>
      </c>
      <c r="Z7" s="32" t="s">
        <v>96</v>
      </c>
      <c r="AA7" s="32" t="s">
        <v>97</v>
      </c>
      <c r="AB7" s="32" t="s">
        <v>98</v>
      </c>
      <c r="AC7" s="32" t="s">
        <v>99</v>
      </c>
      <c r="AD7" s="32" t="s">
        <v>100</v>
      </c>
      <c r="AE7" s="32" t="s">
        <v>101</v>
      </c>
      <c r="AF7" s="32" t="s">
        <v>102</v>
      </c>
      <c r="AG7" s="32" t="s">
        <v>103</v>
      </c>
      <c r="AH7" s="32" t="s">
        <v>104</v>
      </c>
      <c r="AI7" s="32" t="s">
        <v>105</v>
      </c>
      <c r="AJ7" s="32" t="s">
        <v>106</v>
      </c>
      <c r="AK7" s="32" t="s">
        <v>107</v>
      </c>
      <c r="AL7" s="32" t="s">
        <v>67</v>
      </c>
      <c r="AM7" s="50"/>
      <c r="AN7" s="32" t="s">
        <v>225</v>
      </c>
      <c r="AO7" s="32" t="s">
        <v>226</v>
      </c>
      <c r="AP7" s="43" t="s">
        <v>227</v>
      </c>
      <c r="AQ7" s="32" t="s">
        <v>228</v>
      </c>
      <c r="AR7" s="32" t="s">
        <v>229</v>
      </c>
      <c r="AS7" s="50" t="s">
        <v>230</v>
      </c>
      <c r="AT7" s="63" t="s">
        <v>231</v>
      </c>
      <c r="AU7" s="49" t="s">
        <v>232</v>
      </c>
      <c r="AV7" s="47" t="s">
        <v>233</v>
      </c>
    </row>
    <row r="8" spans="1:51" ht="50.25" customHeight="1">
      <c r="A8" s="143"/>
      <c r="B8" s="144"/>
      <c r="C8" s="54" t="s">
        <v>113</v>
      </c>
      <c r="D8" s="35" t="s">
        <v>33</v>
      </c>
      <c r="E8" s="30" t="s">
        <v>34</v>
      </c>
      <c r="F8" s="30" t="s">
        <v>35</v>
      </c>
      <c r="G8" s="30" t="s">
        <v>36</v>
      </c>
      <c r="H8" s="30" t="s">
        <v>37</v>
      </c>
      <c r="I8" s="30" t="s">
        <v>38</v>
      </c>
      <c r="J8" s="30" t="s">
        <v>39</v>
      </c>
      <c r="K8" s="30" t="s">
        <v>40</v>
      </c>
      <c r="L8" s="30" t="s">
        <v>41</v>
      </c>
      <c r="M8" s="30" t="s">
        <v>273</v>
      </c>
      <c r="N8" s="30" t="s">
        <v>42</v>
      </c>
      <c r="O8" s="30" t="s">
        <v>43</v>
      </c>
      <c r="P8" s="30" t="s">
        <v>44</v>
      </c>
      <c r="Q8" s="30" t="s">
        <v>45</v>
      </c>
      <c r="R8" s="30" t="s">
        <v>1</v>
      </c>
      <c r="S8" s="30" t="s">
        <v>46</v>
      </c>
      <c r="T8" s="30" t="s">
        <v>47</v>
      </c>
      <c r="U8" s="30" t="s">
        <v>48</v>
      </c>
      <c r="V8" s="30" t="s">
        <v>49</v>
      </c>
      <c r="W8" s="30" t="s">
        <v>50</v>
      </c>
      <c r="X8" s="30" t="s">
        <v>51</v>
      </c>
      <c r="Y8" s="30" t="s">
        <v>52</v>
      </c>
      <c r="Z8" s="30" t="s">
        <v>53</v>
      </c>
      <c r="AA8" s="30" t="s">
        <v>54</v>
      </c>
      <c r="AB8" s="30" t="s">
        <v>55</v>
      </c>
      <c r="AC8" s="30" t="s">
        <v>56</v>
      </c>
      <c r="AD8" s="30" t="s">
        <v>57</v>
      </c>
      <c r="AE8" s="30" t="s">
        <v>58</v>
      </c>
      <c r="AF8" s="30" t="s">
        <v>59</v>
      </c>
      <c r="AG8" s="30" t="s">
        <v>60</v>
      </c>
      <c r="AH8" s="30" t="s">
        <v>61</v>
      </c>
      <c r="AI8" s="30" t="s">
        <v>62</v>
      </c>
      <c r="AJ8" s="30" t="s">
        <v>63</v>
      </c>
      <c r="AK8" s="30" t="s">
        <v>64</v>
      </c>
      <c r="AL8" s="34" t="s">
        <v>65</v>
      </c>
      <c r="AM8" s="50" t="s">
        <v>2</v>
      </c>
      <c r="AN8" s="66" t="s">
        <v>234</v>
      </c>
      <c r="AO8" s="34" t="s">
        <v>235</v>
      </c>
      <c r="AP8" s="67" t="s">
        <v>236</v>
      </c>
      <c r="AQ8" s="66" t="s">
        <v>237</v>
      </c>
      <c r="AR8" s="34" t="s">
        <v>238</v>
      </c>
      <c r="AS8" s="50" t="s">
        <v>239</v>
      </c>
      <c r="AT8" s="30" t="s">
        <v>252</v>
      </c>
      <c r="AU8" s="51" t="s">
        <v>240</v>
      </c>
      <c r="AV8" s="60" t="s">
        <v>241</v>
      </c>
    </row>
    <row r="9" spans="1:51" ht="15.75" customHeight="1">
      <c r="A9" s="145"/>
      <c r="B9" s="146"/>
      <c r="C9" s="59" t="s">
        <v>118</v>
      </c>
      <c r="D9" s="32" t="s">
        <v>75</v>
      </c>
      <c r="E9" s="32" t="s">
        <v>76</v>
      </c>
      <c r="F9" s="32" t="s">
        <v>77</v>
      </c>
      <c r="G9" s="32" t="s">
        <v>78</v>
      </c>
      <c r="H9" s="32" t="s">
        <v>79</v>
      </c>
      <c r="I9" s="32" t="s">
        <v>80</v>
      </c>
      <c r="J9" s="32" t="s">
        <v>81</v>
      </c>
      <c r="K9" s="32" t="s">
        <v>82</v>
      </c>
      <c r="L9" s="32" t="s">
        <v>83</v>
      </c>
      <c r="M9" s="32" t="s">
        <v>272</v>
      </c>
      <c r="N9" s="32" t="s">
        <v>84</v>
      </c>
      <c r="O9" s="32" t="s">
        <v>85</v>
      </c>
      <c r="P9" s="32" t="s">
        <v>86</v>
      </c>
      <c r="Q9" s="32" t="s">
        <v>87</v>
      </c>
      <c r="R9" s="32" t="s">
        <v>88</v>
      </c>
      <c r="S9" s="32" t="s">
        <v>89</v>
      </c>
      <c r="T9" s="32" t="s">
        <v>90</v>
      </c>
      <c r="U9" s="32" t="s">
        <v>91</v>
      </c>
      <c r="V9" s="32" t="s">
        <v>92</v>
      </c>
      <c r="W9" s="32" t="s">
        <v>93</v>
      </c>
      <c r="X9" s="32" t="s">
        <v>94</v>
      </c>
      <c r="Y9" s="32" t="s">
        <v>95</v>
      </c>
      <c r="Z9" s="32" t="s">
        <v>96</v>
      </c>
      <c r="AA9" s="32" t="s">
        <v>97</v>
      </c>
      <c r="AB9" s="32" t="s">
        <v>98</v>
      </c>
      <c r="AC9" s="32" t="s">
        <v>99</v>
      </c>
      <c r="AD9" s="32" t="s">
        <v>100</v>
      </c>
      <c r="AE9" s="32" t="s">
        <v>101</v>
      </c>
      <c r="AF9" s="32" t="s">
        <v>102</v>
      </c>
      <c r="AG9" s="32" t="s">
        <v>103</v>
      </c>
      <c r="AH9" s="32" t="s">
        <v>104</v>
      </c>
      <c r="AI9" s="32" t="s">
        <v>105</v>
      </c>
      <c r="AJ9" s="32" t="s">
        <v>106</v>
      </c>
      <c r="AK9" s="32" t="s">
        <v>107</v>
      </c>
      <c r="AL9" s="32" t="s">
        <v>67</v>
      </c>
      <c r="AM9" s="43" t="s">
        <v>119</v>
      </c>
      <c r="AN9" s="32" t="s">
        <v>225</v>
      </c>
      <c r="AO9" s="32" t="s">
        <v>226</v>
      </c>
      <c r="AP9" s="50" t="s">
        <v>227</v>
      </c>
      <c r="AQ9" s="32" t="s">
        <v>228</v>
      </c>
      <c r="AR9" s="32" t="s">
        <v>229</v>
      </c>
      <c r="AS9" s="50" t="s">
        <v>230</v>
      </c>
      <c r="AT9" s="32" t="s">
        <v>231</v>
      </c>
      <c r="AU9" s="51" t="s">
        <v>232</v>
      </c>
      <c r="AV9" s="60" t="s">
        <v>233</v>
      </c>
      <c r="AX9" s="84" t="s">
        <v>66</v>
      </c>
    </row>
    <row r="10" spans="1:51">
      <c r="A10" s="53" t="s">
        <v>248</v>
      </c>
      <c r="B10" s="54" t="s">
        <v>68</v>
      </c>
      <c r="C10" s="57" t="s">
        <v>113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48"/>
      <c r="AQ10" s="48"/>
      <c r="AR10" s="48"/>
      <c r="AS10" s="48"/>
      <c r="AT10" s="48"/>
      <c r="AU10" s="48"/>
      <c r="AV10" s="61"/>
    </row>
    <row r="11" spans="1:51">
      <c r="A11" s="114" t="s">
        <v>120</v>
      </c>
      <c r="B11" s="22" t="s">
        <v>122</v>
      </c>
      <c r="C11" s="108" t="s">
        <v>121</v>
      </c>
      <c r="D11" s="90">
        <v>83990.976697361577</v>
      </c>
      <c r="E11" s="90">
        <v>207.69266112901718</v>
      </c>
      <c r="F11" s="90">
        <v>11577.368249204746</v>
      </c>
      <c r="G11" s="90">
        <v>980.10650473497947</v>
      </c>
      <c r="H11" s="90">
        <v>933.38437414777752</v>
      </c>
      <c r="I11" s="90">
        <v>0.14504494619566716</v>
      </c>
      <c r="J11" s="90">
        <v>33.542103376739924</v>
      </c>
      <c r="K11" s="90">
        <v>12.784527332376266</v>
      </c>
      <c r="L11" s="90">
        <v>7.7516280823364028</v>
      </c>
      <c r="M11" s="90">
        <v>0.60383807011353119</v>
      </c>
      <c r="N11" s="90">
        <v>133.59973136904532</v>
      </c>
      <c r="O11" s="90">
        <v>17.086299578983507</v>
      </c>
      <c r="P11" s="90">
        <v>0.77351576254107524</v>
      </c>
      <c r="Q11" s="90">
        <v>39.36155484500815</v>
      </c>
      <c r="R11" s="90">
        <v>2016.8826252406091</v>
      </c>
      <c r="S11" s="90">
        <v>2.0343781536069766E-4</v>
      </c>
      <c r="T11" s="90">
        <v>2535.2711154498979</v>
      </c>
      <c r="U11" s="90">
        <v>167.20893644065137</v>
      </c>
      <c r="V11" s="90">
        <v>69.528647848893158</v>
      </c>
      <c r="W11" s="90">
        <v>8.6832044260694943</v>
      </c>
      <c r="X11" s="90">
        <v>0.18764731478260077</v>
      </c>
      <c r="Y11" s="90">
        <v>5205.3701663587872</v>
      </c>
      <c r="Z11" s="90">
        <v>32.061404340162198</v>
      </c>
      <c r="AA11" s="90">
        <v>9.270773336748837</v>
      </c>
      <c r="AB11" s="90">
        <v>0.40047470047663913</v>
      </c>
      <c r="AC11" s="90">
        <v>5.0517954498604611</v>
      </c>
      <c r="AD11" s="90">
        <v>98.504778290497597</v>
      </c>
      <c r="AE11" s="90">
        <v>302.93195075594531</v>
      </c>
      <c r="AF11" s="90">
        <v>11.491728257324226</v>
      </c>
      <c r="AG11" s="90">
        <v>159.33121595805343</v>
      </c>
      <c r="AH11" s="90">
        <v>151.96021546057185</v>
      </c>
      <c r="AI11" s="90">
        <v>123.43523438002892</v>
      </c>
      <c r="AJ11" s="90">
        <v>81.956238225916351</v>
      </c>
      <c r="AK11" s="90">
        <v>13.02190415398422</v>
      </c>
      <c r="AL11" s="90">
        <v>201.84667851607296</v>
      </c>
      <c r="AM11" s="93">
        <f t="shared" ref="AM11:AM45" si="0">SUM(D11:AL11)</f>
        <v>109129.57366828457</v>
      </c>
      <c r="AN11" s="90">
        <v>254717.52869024823</v>
      </c>
      <c r="AO11" s="90">
        <v>0</v>
      </c>
      <c r="AP11" s="93">
        <f>SUM(AN11:AO11)</f>
        <v>254717.52869024823</v>
      </c>
      <c r="AQ11" s="90">
        <v>5511.4731141450575</v>
      </c>
      <c r="AR11" s="90">
        <v>0</v>
      </c>
      <c r="AS11" s="93">
        <f>SUM(AQ11:AR11)</f>
        <v>5511.4731141450575</v>
      </c>
      <c r="AT11" s="90">
        <v>13039.299370419505</v>
      </c>
      <c r="AU11" s="93">
        <f>AT11+AP11+AS11</f>
        <v>273268.30117481278</v>
      </c>
      <c r="AV11" s="83">
        <f>AU11+AM11</f>
        <v>382397.87484309735</v>
      </c>
      <c r="AY11" s="107"/>
    </row>
    <row r="12" spans="1:51">
      <c r="A12" s="37" t="s">
        <v>123</v>
      </c>
      <c r="B12" s="23" t="s">
        <v>124</v>
      </c>
      <c r="C12" s="109" t="s">
        <v>34</v>
      </c>
      <c r="D12" s="90">
        <v>411.87081724446097</v>
      </c>
      <c r="E12" s="90">
        <v>6670.5742391103495</v>
      </c>
      <c r="F12" s="90">
        <v>51.965257456444547</v>
      </c>
      <c r="G12" s="90">
        <v>72.518423335313287</v>
      </c>
      <c r="H12" s="90">
        <v>2.8028375586453063</v>
      </c>
      <c r="I12" s="90">
        <v>608.62461913197353</v>
      </c>
      <c r="J12" s="90">
        <v>168.59929878789029</v>
      </c>
      <c r="K12" s="90">
        <v>3165.4001764486588</v>
      </c>
      <c r="L12" s="90">
        <v>4453.1729853989063</v>
      </c>
      <c r="M12" s="90">
        <v>0.38075086330912788</v>
      </c>
      <c r="N12" s="90">
        <v>509.33848964340024</v>
      </c>
      <c r="O12" s="90">
        <v>4.1931006389382794</v>
      </c>
      <c r="P12" s="90">
        <v>28.30578682063086</v>
      </c>
      <c r="Q12" s="90">
        <v>44.935306153441928</v>
      </c>
      <c r="R12" s="90">
        <v>26092.828515193149</v>
      </c>
      <c r="S12" s="90">
        <v>4.3311056765771967E-2</v>
      </c>
      <c r="T12" s="90">
        <v>1221.5339695277885</v>
      </c>
      <c r="U12" s="90">
        <v>1761.5706881318017</v>
      </c>
      <c r="V12" s="90">
        <v>132.2251760359182</v>
      </c>
      <c r="W12" s="90">
        <v>245.57000180909577</v>
      </c>
      <c r="X12" s="90">
        <v>0.13065137503656524</v>
      </c>
      <c r="Y12" s="90">
        <v>19.862598074337477</v>
      </c>
      <c r="Z12" s="90">
        <v>2.851166546970239</v>
      </c>
      <c r="AA12" s="90">
        <v>1.0201452680502494</v>
      </c>
      <c r="AB12" s="90">
        <v>4.1875514039225244E-2</v>
      </c>
      <c r="AC12" s="90">
        <v>0.36125481678258842</v>
      </c>
      <c r="AD12" s="90">
        <v>21.50036538981723</v>
      </c>
      <c r="AE12" s="90">
        <v>139.82597845947745</v>
      </c>
      <c r="AF12" s="90">
        <v>18.931437531972652</v>
      </c>
      <c r="AG12" s="90">
        <v>502.19883533521016</v>
      </c>
      <c r="AH12" s="90">
        <v>8.6623663960784718</v>
      </c>
      <c r="AI12" s="90">
        <v>7.8270338714751038</v>
      </c>
      <c r="AJ12" s="90">
        <v>6.6750607192586262</v>
      </c>
      <c r="AK12" s="90">
        <v>1.635806119567305</v>
      </c>
      <c r="AL12" s="90">
        <v>232.52591437976841</v>
      </c>
      <c r="AM12" s="92">
        <f t="shared" si="0"/>
        <v>46610.504240144721</v>
      </c>
      <c r="AN12" s="90">
        <v>170.57262091078792</v>
      </c>
      <c r="AO12" s="90">
        <v>0</v>
      </c>
      <c r="AP12" s="92">
        <f t="shared" ref="AP12:AP45" si="1">SUM(AN12:AO12)</f>
        <v>170.57262091078792</v>
      </c>
      <c r="AQ12" s="90">
        <v>0</v>
      </c>
      <c r="AR12" s="90">
        <v>1162.9353296021832</v>
      </c>
      <c r="AS12" s="92">
        <f t="shared" ref="AS12:AS45" si="2">SUM(AQ12:AR12)</f>
        <v>1162.9353296021832</v>
      </c>
      <c r="AT12" s="90">
        <v>32178.019707871121</v>
      </c>
      <c r="AU12" s="92">
        <f t="shared" ref="AU12:AU45" si="3">AT12+AP12+AS12</f>
        <v>33511.52765838409</v>
      </c>
      <c r="AV12" s="83">
        <f t="shared" ref="AV12:AV45" si="4">AU12+AM12</f>
        <v>80122.031898528803</v>
      </c>
      <c r="AY12" s="107"/>
    </row>
    <row r="13" spans="1:51">
      <c r="A13" s="37" t="s">
        <v>125</v>
      </c>
      <c r="B13" s="23" t="s">
        <v>127</v>
      </c>
      <c r="C13" s="109" t="s">
        <v>126</v>
      </c>
      <c r="D13" s="90">
        <v>8233.3395455649716</v>
      </c>
      <c r="E13" s="90">
        <v>184.44882160446471</v>
      </c>
      <c r="F13" s="90">
        <v>11916.544376701286</v>
      </c>
      <c r="G13" s="90">
        <v>102.56417295344826</v>
      </c>
      <c r="H13" s="90">
        <v>123.89881962608861</v>
      </c>
      <c r="I13" s="90">
        <v>1.9109180412961859</v>
      </c>
      <c r="J13" s="90">
        <v>20.414381818219393</v>
      </c>
      <c r="K13" s="90">
        <v>80.798811987984863</v>
      </c>
      <c r="L13" s="90">
        <v>119.8142393152408</v>
      </c>
      <c r="M13" s="90">
        <v>1.246432239473946</v>
      </c>
      <c r="N13" s="90">
        <v>75.402731836269737</v>
      </c>
      <c r="O13" s="90">
        <v>13.974209834594859</v>
      </c>
      <c r="P13" s="90">
        <v>2.7004302267034173</v>
      </c>
      <c r="Q13" s="90">
        <v>46.067129196966533</v>
      </c>
      <c r="R13" s="90">
        <v>359.6718519337054</v>
      </c>
      <c r="S13" s="90">
        <v>3.2967820191790289</v>
      </c>
      <c r="T13" s="90">
        <v>4214.2009546342742</v>
      </c>
      <c r="U13" s="90">
        <v>2648.6274171167483</v>
      </c>
      <c r="V13" s="90">
        <v>114.48763999911965</v>
      </c>
      <c r="W13" s="90">
        <v>47.569450871283259</v>
      </c>
      <c r="X13" s="90">
        <v>23.391572547931673</v>
      </c>
      <c r="Y13" s="90">
        <v>15359.575713355027</v>
      </c>
      <c r="Z13" s="90">
        <v>66.300570996237255</v>
      </c>
      <c r="AA13" s="90">
        <v>173.96055332454796</v>
      </c>
      <c r="AB13" s="90">
        <v>2.633201370274898</v>
      </c>
      <c r="AC13" s="90">
        <v>135.78745795216261</v>
      </c>
      <c r="AD13" s="90">
        <v>83.806979242080061</v>
      </c>
      <c r="AE13" s="90">
        <v>237.36458902788601</v>
      </c>
      <c r="AF13" s="90">
        <v>22.072389545482906</v>
      </c>
      <c r="AG13" s="90">
        <v>171.6804711690321</v>
      </c>
      <c r="AH13" s="90">
        <v>3096.7593056192482</v>
      </c>
      <c r="AI13" s="90">
        <v>1023.1654811996425</v>
      </c>
      <c r="AJ13" s="90">
        <v>2170.8339625800854</v>
      </c>
      <c r="AK13" s="90">
        <v>53.906405427160969</v>
      </c>
      <c r="AL13" s="90">
        <v>850.2285187609009</v>
      </c>
      <c r="AM13" s="92">
        <f t="shared" si="0"/>
        <v>51782.446289639018</v>
      </c>
      <c r="AN13" s="90">
        <v>271869.41661758634</v>
      </c>
      <c r="AO13" s="90">
        <v>0</v>
      </c>
      <c r="AP13" s="92">
        <f t="shared" si="1"/>
        <v>271869.41661758634</v>
      </c>
      <c r="AQ13" s="90">
        <v>0</v>
      </c>
      <c r="AR13" s="90">
        <v>2103.1390166160913</v>
      </c>
      <c r="AS13" s="92">
        <f t="shared" si="2"/>
        <v>2103.1390166160913</v>
      </c>
      <c r="AT13" s="90">
        <v>11745.67850660429</v>
      </c>
      <c r="AU13" s="92">
        <f t="shared" si="3"/>
        <v>285718.23414080672</v>
      </c>
      <c r="AV13" s="83">
        <f t="shared" si="4"/>
        <v>337500.6804304457</v>
      </c>
      <c r="AY13" s="107"/>
    </row>
    <row r="14" spans="1:51">
      <c r="A14" s="37" t="s">
        <v>128</v>
      </c>
      <c r="B14" s="23" t="s">
        <v>130</v>
      </c>
      <c r="C14" s="109" t="s">
        <v>129</v>
      </c>
      <c r="D14" s="90">
        <v>66.075586917398894</v>
      </c>
      <c r="E14" s="90">
        <v>52.652089551028617</v>
      </c>
      <c r="F14" s="90">
        <v>104.23054824593362</v>
      </c>
      <c r="G14" s="90">
        <v>10589.961998533427</v>
      </c>
      <c r="H14" s="90">
        <v>315.63981327119882</v>
      </c>
      <c r="I14" s="90">
        <v>0.23606782403744686</v>
      </c>
      <c r="J14" s="90">
        <v>18.677974476317139</v>
      </c>
      <c r="K14" s="90">
        <v>125.00508002315848</v>
      </c>
      <c r="L14" s="90">
        <v>260.50516631070292</v>
      </c>
      <c r="M14" s="90">
        <v>23.087014343196966</v>
      </c>
      <c r="N14" s="90">
        <v>847.37371835736531</v>
      </c>
      <c r="O14" s="90">
        <v>0.94542238557749947</v>
      </c>
      <c r="P14" s="90">
        <v>4.6904607664288367</v>
      </c>
      <c r="Q14" s="90">
        <v>13.435702278825538</v>
      </c>
      <c r="R14" s="90">
        <v>365.7878968522067</v>
      </c>
      <c r="S14" s="90">
        <v>7.8807092018234579</v>
      </c>
      <c r="T14" s="90">
        <v>286.36514605422235</v>
      </c>
      <c r="U14" s="90">
        <v>620.86473026224269</v>
      </c>
      <c r="V14" s="90">
        <v>142.67948584403084</v>
      </c>
      <c r="W14" s="90">
        <v>23.754891808576652</v>
      </c>
      <c r="X14" s="90">
        <v>2.2613533498426039</v>
      </c>
      <c r="Y14" s="90">
        <v>109.39611374591961</v>
      </c>
      <c r="Z14" s="90">
        <v>22.281119193596652</v>
      </c>
      <c r="AA14" s="90">
        <v>30.559428033786411</v>
      </c>
      <c r="AB14" s="90">
        <v>5.2867802594110254</v>
      </c>
      <c r="AC14" s="90">
        <v>5.4954540996376036</v>
      </c>
      <c r="AD14" s="90">
        <v>4.7398622025810058</v>
      </c>
      <c r="AE14" s="90">
        <v>221.81652685832753</v>
      </c>
      <c r="AF14" s="90">
        <v>131.8221186387689</v>
      </c>
      <c r="AG14" s="90">
        <v>123.61618835416553</v>
      </c>
      <c r="AH14" s="90">
        <v>95.105634940937733</v>
      </c>
      <c r="AI14" s="90">
        <v>33.466446265187685</v>
      </c>
      <c r="AJ14" s="90">
        <v>27.282207486254226</v>
      </c>
      <c r="AK14" s="90">
        <v>12.798595039948953</v>
      </c>
      <c r="AL14" s="90">
        <v>220.04409014131014</v>
      </c>
      <c r="AM14" s="92">
        <f t="shared" si="0"/>
        <v>14915.821421917371</v>
      </c>
      <c r="AN14" s="90">
        <v>53103.204686552745</v>
      </c>
      <c r="AO14" s="90">
        <v>0</v>
      </c>
      <c r="AP14" s="92">
        <f t="shared" si="1"/>
        <v>53103.204686552745</v>
      </c>
      <c r="AQ14" s="90">
        <v>0</v>
      </c>
      <c r="AR14" s="90">
        <v>1370.024121558466</v>
      </c>
      <c r="AS14" s="92">
        <f t="shared" si="2"/>
        <v>1370.024121558466</v>
      </c>
      <c r="AT14" s="90">
        <v>37306.003313963971</v>
      </c>
      <c r="AU14" s="92">
        <f t="shared" si="3"/>
        <v>91779.232122075191</v>
      </c>
      <c r="AV14" s="83">
        <f t="shared" si="4"/>
        <v>106695.05354399256</v>
      </c>
      <c r="AY14" s="107"/>
    </row>
    <row r="15" spans="1:51">
      <c r="A15" s="37" t="s">
        <v>131</v>
      </c>
      <c r="B15" s="23" t="s">
        <v>133</v>
      </c>
      <c r="C15" s="109" t="s">
        <v>132</v>
      </c>
      <c r="D15" s="90">
        <v>152.20170419532349</v>
      </c>
      <c r="E15" s="90">
        <v>525.65983370843787</v>
      </c>
      <c r="F15" s="90">
        <v>1283.5242088700979</v>
      </c>
      <c r="G15" s="90">
        <v>1108.0060472908583</v>
      </c>
      <c r="H15" s="90">
        <v>6599.0766420762411</v>
      </c>
      <c r="I15" s="90">
        <v>3.4049719150466458</v>
      </c>
      <c r="J15" s="90">
        <v>43.316666929756018</v>
      </c>
      <c r="K15" s="90">
        <v>1230.0367714362026</v>
      </c>
      <c r="L15" s="90">
        <v>233.40762550572219</v>
      </c>
      <c r="M15" s="90">
        <v>11.570608221997883</v>
      </c>
      <c r="N15" s="90">
        <v>3696.9251676750328</v>
      </c>
      <c r="O15" s="90">
        <v>110.65250638502886</v>
      </c>
      <c r="P15" s="90">
        <v>48.349397959231084</v>
      </c>
      <c r="Q15" s="90">
        <v>53.611907361483823</v>
      </c>
      <c r="R15" s="90">
        <v>8390.8209307474262</v>
      </c>
      <c r="S15" s="90">
        <v>0.79089365343344042</v>
      </c>
      <c r="T15" s="90">
        <v>508.88575832130289</v>
      </c>
      <c r="U15" s="90">
        <v>1175.5682073946186</v>
      </c>
      <c r="V15" s="90">
        <v>132.56146532402292</v>
      </c>
      <c r="W15" s="90">
        <v>245.72095572056602</v>
      </c>
      <c r="X15" s="90">
        <v>309.81102586376915</v>
      </c>
      <c r="Y15" s="90">
        <v>683.91334143889628</v>
      </c>
      <c r="Z15" s="90">
        <v>1923.7831434836091</v>
      </c>
      <c r="AA15" s="90">
        <v>6865.1304579318894</v>
      </c>
      <c r="AB15" s="90">
        <v>58.279657878947965</v>
      </c>
      <c r="AC15" s="90">
        <v>135.15464403703115</v>
      </c>
      <c r="AD15" s="90">
        <v>160.56018667683986</v>
      </c>
      <c r="AE15" s="90">
        <v>2230.5993880600595</v>
      </c>
      <c r="AF15" s="90">
        <v>552.44283459569453</v>
      </c>
      <c r="AG15" s="90">
        <v>1282.2664592886956</v>
      </c>
      <c r="AH15" s="90">
        <v>1239.7609400175063</v>
      </c>
      <c r="AI15" s="90">
        <v>655.13179644872434</v>
      </c>
      <c r="AJ15" s="90">
        <v>233.40699886582351</v>
      </c>
      <c r="AK15" s="90">
        <v>229.89626222935476</v>
      </c>
      <c r="AL15" s="90">
        <v>625.73250747412749</v>
      </c>
      <c r="AM15" s="92">
        <f t="shared" si="0"/>
        <v>42739.961914982792</v>
      </c>
      <c r="AN15" s="90">
        <v>6085.9100776220348</v>
      </c>
      <c r="AO15" s="90">
        <v>130.94159625697594</v>
      </c>
      <c r="AP15" s="92">
        <f t="shared" si="1"/>
        <v>6216.8516738790104</v>
      </c>
      <c r="AQ15" s="90">
        <v>9.0707891796112659</v>
      </c>
      <c r="AR15" s="90">
        <v>538.83823983938817</v>
      </c>
      <c r="AS15" s="92">
        <f t="shared" si="2"/>
        <v>547.90902901899938</v>
      </c>
      <c r="AT15" s="90">
        <v>2129.2753317893371</v>
      </c>
      <c r="AU15" s="92">
        <f t="shared" si="3"/>
        <v>8894.0360346873476</v>
      </c>
      <c r="AV15" s="83">
        <f t="shared" si="4"/>
        <v>51633.997949670142</v>
      </c>
      <c r="AY15" s="107"/>
    </row>
    <row r="16" spans="1:51">
      <c r="A16" s="37" t="s">
        <v>134</v>
      </c>
      <c r="B16" s="23" t="s">
        <v>136</v>
      </c>
      <c r="C16" s="109" t="s">
        <v>135</v>
      </c>
      <c r="D16" s="90">
        <v>3166.6657753980307</v>
      </c>
      <c r="E16" s="90">
        <v>7938.0037814360048</v>
      </c>
      <c r="F16" s="90">
        <v>667.37942332760508</v>
      </c>
      <c r="G16" s="90">
        <v>579.98371350328068</v>
      </c>
      <c r="H16" s="90">
        <v>221.37056666802266</v>
      </c>
      <c r="I16" s="90">
        <v>1241.6708623698755</v>
      </c>
      <c r="J16" s="90">
        <v>162.4657956122465</v>
      </c>
      <c r="K16" s="90">
        <v>3898.0779056841975</v>
      </c>
      <c r="L16" s="90">
        <v>1862.722258724737</v>
      </c>
      <c r="M16" s="90">
        <v>176.77132809469998</v>
      </c>
      <c r="N16" s="90">
        <v>113.1409196923249</v>
      </c>
      <c r="O16" s="90">
        <v>0</v>
      </c>
      <c r="P16" s="90">
        <v>270.62484302162909</v>
      </c>
      <c r="Q16" s="90">
        <v>657.77993091646749</v>
      </c>
      <c r="R16" s="90">
        <v>12958.774855500304</v>
      </c>
      <c r="S16" s="90">
        <v>294.48091922906059</v>
      </c>
      <c r="T16" s="90">
        <v>5668.0490581703752</v>
      </c>
      <c r="U16" s="90">
        <v>2291.1791590498001</v>
      </c>
      <c r="V16" s="90">
        <v>3232.6366097168366</v>
      </c>
      <c r="W16" s="90">
        <v>2240.6061414531973</v>
      </c>
      <c r="X16" s="90">
        <v>273.81791471449827</v>
      </c>
      <c r="Y16" s="90">
        <v>3245.2460535960363</v>
      </c>
      <c r="Z16" s="90">
        <v>162.6964784517678</v>
      </c>
      <c r="AA16" s="90">
        <v>1591.038800429993</v>
      </c>
      <c r="AB16" s="90">
        <v>14.138399991326041</v>
      </c>
      <c r="AC16" s="90">
        <v>152.42457714458035</v>
      </c>
      <c r="AD16" s="90">
        <v>520.21908962791031</v>
      </c>
      <c r="AE16" s="90">
        <v>3139.8083664666819</v>
      </c>
      <c r="AF16" s="90">
        <v>680.62109861749036</v>
      </c>
      <c r="AG16" s="90">
        <v>3226.9464632561712</v>
      </c>
      <c r="AH16" s="90">
        <v>2358.2524737508743</v>
      </c>
      <c r="AI16" s="90">
        <v>905.23718286631947</v>
      </c>
      <c r="AJ16" s="90">
        <v>1397.8162975064868</v>
      </c>
      <c r="AK16" s="90">
        <v>68.097866537244002</v>
      </c>
      <c r="AL16" s="90">
        <v>286.36554394836048</v>
      </c>
      <c r="AM16" s="92">
        <f t="shared" si="0"/>
        <v>65665.110454474445</v>
      </c>
      <c r="AN16" s="90">
        <v>27267.19489673811</v>
      </c>
      <c r="AO16" s="90">
        <v>0</v>
      </c>
      <c r="AP16" s="92">
        <f t="shared" si="1"/>
        <v>27267.19489673811</v>
      </c>
      <c r="AQ16" s="90">
        <v>0</v>
      </c>
      <c r="AR16" s="90">
        <v>1332.3590664662388</v>
      </c>
      <c r="AS16" s="92">
        <f t="shared" si="2"/>
        <v>1332.3590664662388</v>
      </c>
      <c r="AT16" s="90">
        <v>2528.0085228205435</v>
      </c>
      <c r="AU16" s="92">
        <f t="shared" si="3"/>
        <v>31127.562486024894</v>
      </c>
      <c r="AV16" s="83">
        <f t="shared" si="4"/>
        <v>96792.672940499338</v>
      </c>
      <c r="AY16" s="107"/>
    </row>
    <row r="17" spans="1:51">
      <c r="A17" s="37" t="s">
        <v>137</v>
      </c>
      <c r="B17" s="23" t="s">
        <v>139</v>
      </c>
      <c r="C17" s="109" t="s">
        <v>138</v>
      </c>
      <c r="D17" s="90">
        <v>5574.8018922103493</v>
      </c>
      <c r="E17" s="90">
        <v>4425.3070850354588</v>
      </c>
      <c r="F17" s="90">
        <v>3946.8418043097495</v>
      </c>
      <c r="G17" s="90">
        <v>2152.4115818086957</v>
      </c>
      <c r="H17" s="90">
        <v>817.69090944967036</v>
      </c>
      <c r="I17" s="90">
        <v>304.85355751442819</v>
      </c>
      <c r="J17" s="90">
        <v>1689.6904019542076</v>
      </c>
      <c r="K17" s="90">
        <v>1174.2206014189858</v>
      </c>
      <c r="L17" s="90">
        <v>962.48364912753823</v>
      </c>
      <c r="M17" s="90">
        <v>84.602654774286435</v>
      </c>
      <c r="N17" s="90">
        <v>805.45005981135398</v>
      </c>
      <c r="O17" s="90">
        <v>0</v>
      </c>
      <c r="P17" s="90">
        <v>227.67775052012055</v>
      </c>
      <c r="Q17" s="90">
        <v>399.36201001834934</v>
      </c>
      <c r="R17" s="90">
        <v>4787.0348773805963</v>
      </c>
      <c r="S17" s="90">
        <v>50.419786103649166</v>
      </c>
      <c r="T17" s="90">
        <v>146.42647449497775</v>
      </c>
      <c r="U17" s="90">
        <v>442.11913729624234</v>
      </c>
      <c r="V17" s="90">
        <v>572.5642445240635</v>
      </c>
      <c r="W17" s="90">
        <v>232.74252114085505</v>
      </c>
      <c r="X17" s="90">
        <v>14.4207121214084</v>
      </c>
      <c r="Y17" s="90">
        <v>1372.2419391566048</v>
      </c>
      <c r="Z17" s="90">
        <v>204.03838545093237</v>
      </c>
      <c r="AA17" s="90">
        <v>468.30710290084551</v>
      </c>
      <c r="AB17" s="90">
        <v>149.79047198247878</v>
      </c>
      <c r="AC17" s="90">
        <v>147.75042397651328</v>
      </c>
      <c r="AD17" s="90">
        <v>87.700867910816001</v>
      </c>
      <c r="AE17" s="90">
        <v>1069.1625273948416</v>
      </c>
      <c r="AF17" s="90">
        <v>365.20685066037998</v>
      </c>
      <c r="AG17" s="90">
        <v>898.58681436976588</v>
      </c>
      <c r="AH17" s="90">
        <v>482.4559449470853</v>
      </c>
      <c r="AI17" s="90">
        <v>423.40397917297167</v>
      </c>
      <c r="AJ17" s="90">
        <v>8275.5052647559678</v>
      </c>
      <c r="AK17" s="90">
        <v>69.704510893859521</v>
      </c>
      <c r="AL17" s="90">
        <v>658.31092451999325</v>
      </c>
      <c r="AM17" s="92">
        <f t="shared" si="0"/>
        <v>43483.287719108041</v>
      </c>
      <c r="AN17" s="90">
        <v>48096.340578198338</v>
      </c>
      <c r="AO17" s="90">
        <v>0</v>
      </c>
      <c r="AP17" s="92">
        <f t="shared" si="1"/>
        <v>48096.340578198338</v>
      </c>
      <c r="AQ17" s="90">
        <v>0</v>
      </c>
      <c r="AR17" s="90">
        <v>766.80196359294428</v>
      </c>
      <c r="AS17" s="92">
        <f t="shared" si="2"/>
        <v>766.80196359294428</v>
      </c>
      <c r="AT17" s="90">
        <v>2007.3702830222846</v>
      </c>
      <c r="AU17" s="92">
        <f t="shared" si="3"/>
        <v>50870.512824813566</v>
      </c>
      <c r="AV17" s="83">
        <f t="shared" si="4"/>
        <v>94353.800543921607</v>
      </c>
      <c r="AY17" s="107"/>
    </row>
    <row r="18" spans="1:51">
      <c r="A18" s="37" t="s">
        <v>140</v>
      </c>
      <c r="B18" s="23" t="s">
        <v>142</v>
      </c>
      <c r="C18" s="110" t="s">
        <v>141</v>
      </c>
      <c r="D18" s="90">
        <v>1157.4897002866567</v>
      </c>
      <c r="E18" s="90">
        <v>2476.6919351136989</v>
      </c>
      <c r="F18" s="90">
        <v>4349.954847837198</v>
      </c>
      <c r="G18" s="90">
        <v>870.24678840564866</v>
      </c>
      <c r="H18" s="90">
        <v>535.36476084260926</v>
      </c>
      <c r="I18" s="90">
        <v>7.2502503521843717</v>
      </c>
      <c r="J18" s="90">
        <v>860.25650417822192</v>
      </c>
      <c r="K18" s="90">
        <v>13395.044980815816</v>
      </c>
      <c r="L18" s="90">
        <v>1974.8114864059394</v>
      </c>
      <c r="M18" s="90">
        <v>75.34200241769615</v>
      </c>
      <c r="N18" s="90">
        <v>743.33883566894667</v>
      </c>
      <c r="O18" s="90">
        <v>2396.8478837473535</v>
      </c>
      <c r="P18" s="90">
        <v>364.55364580806418</v>
      </c>
      <c r="Q18" s="90">
        <v>489.04036717574508</v>
      </c>
      <c r="R18" s="90">
        <v>93873.722122917621</v>
      </c>
      <c r="S18" s="90">
        <v>590.41545323654611</v>
      </c>
      <c r="T18" s="90">
        <v>2096.7391853180861</v>
      </c>
      <c r="U18" s="90">
        <v>5537.3759311759786</v>
      </c>
      <c r="V18" s="90">
        <v>514.11589862531082</v>
      </c>
      <c r="W18" s="90">
        <v>1035.7586555650219</v>
      </c>
      <c r="X18" s="90">
        <v>55.768717021622038</v>
      </c>
      <c r="Y18" s="90">
        <v>1820.0662713161589</v>
      </c>
      <c r="Z18" s="90">
        <v>294.76702851408186</v>
      </c>
      <c r="AA18" s="90">
        <v>1432.976430114586</v>
      </c>
      <c r="AB18" s="90">
        <v>43.297024728693579</v>
      </c>
      <c r="AC18" s="90">
        <v>194.46566065234984</v>
      </c>
      <c r="AD18" s="90">
        <v>134.27483709960035</v>
      </c>
      <c r="AE18" s="90">
        <v>2558.1484892493118</v>
      </c>
      <c r="AF18" s="90">
        <v>543.47726261579191</v>
      </c>
      <c r="AG18" s="90">
        <v>1298.4019637012102</v>
      </c>
      <c r="AH18" s="90">
        <v>358.52539586549523</v>
      </c>
      <c r="AI18" s="90">
        <v>348.7677176200998</v>
      </c>
      <c r="AJ18" s="90">
        <v>356.11020866070237</v>
      </c>
      <c r="AK18" s="90">
        <v>63.029007271878314</v>
      </c>
      <c r="AL18" s="90">
        <v>2090.5566777354511</v>
      </c>
      <c r="AM18" s="92">
        <f t="shared" si="0"/>
        <v>144936.99392806142</v>
      </c>
      <c r="AN18" s="90">
        <v>8941.4574511180144</v>
      </c>
      <c r="AO18" s="90">
        <v>0</v>
      </c>
      <c r="AP18" s="92">
        <f t="shared" si="1"/>
        <v>8941.4574511180144</v>
      </c>
      <c r="AQ18" s="90">
        <v>184.56548982319981</v>
      </c>
      <c r="AR18" s="90">
        <v>564.10080661498409</v>
      </c>
      <c r="AS18" s="92">
        <f t="shared" si="2"/>
        <v>748.66629643818396</v>
      </c>
      <c r="AT18" s="90">
        <v>7928.0363052423209</v>
      </c>
      <c r="AU18" s="92">
        <f t="shared" si="3"/>
        <v>17618.160052798517</v>
      </c>
      <c r="AV18" s="83">
        <f t="shared" si="4"/>
        <v>162555.15398085993</v>
      </c>
      <c r="AY18" s="107"/>
    </row>
    <row r="19" spans="1:51">
      <c r="A19" s="37" t="s">
        <v>143</v>
      </c>
      <c r="B19" s="23" t="s">
        <v>145</v>
      </c>
      <c r="C19" s="110" t="s">
        <v>144</v>
      </c>
      <c r="D19" s="90">
        <v>2445.4900469508648</v>
      </c>
      <c r="E19" s="90">
        <v>3099.0579388263041</v>
      </c>
      <c r="F19" s="90">
        <v>1893.004340047283</v>
      </c>
      <c r="G19" s="90">
        <v>1488.4368801263781</v>
      </c>
      <c r="H19" s="90">
        <v>195.14867603577284</v>
      </c>
      <c r="I19" s="90">
        <v>16.380751629778224</v>
      </c>
      <c r="J19" s="90">
        <v>56.298929858447814</v>
      </c>
      <c r="K19" s="90">
        <v>3070.162296732432</v>
      </c>
      <c r="L19" s="90">
        <v>21346.61138030771</v>
      </c>
      <c r="M19" s="90">
        <v>641.73813065759225</v>
      </c>
      <c r="N19" s="90">
        <v>1623.244244103304</v>
      </c>
      <c r="O19" s="90">
        <v>0</v>
      </c>
      <c r="P19" s="90">
        <v>1469.1445609083387</v>
      </c>
      <c r="Q19" s="90">
        <v>4095.8395373357657</v>
      </c>
      <c r="R19" s="90">
        <v>25927.175808170694</v>
      </c>
      <c r="S19" s="90">
        <v>23.561619044182166</v>
      </c>
      <c r="T19" s="90">
        <v>901.99340445821394</v>
      </c>
      <c r="U19" s="90">
        <v>876.23057299668881</v>
      </c>
      <c r="V19" s="90">
        <v>160.95611362570281</v>
      </c>
      <c r="W19" s="90">
        <v>261.88120106089087</v>
      </c>
      <c r="X19" s="90">
        <v>146.95846738774705</v>
      </c>
      <c r="Y19" s="90">
        <v>478.59237677904457</v>
      </c>
      <c r="Z19" s="90">
        <v>128.67664396052996</v>
      </c>
      <c r="AA19" s="90">
        <v>4793.3203594493934</v>
      </c>
      <c r="AB19" s="90">
        <v>384.85348331284115</v>
      </c>
      <c r="AC19" s="90">
        <v>122.93440855269985</v>
      </c>
      <c r="AD19" s="90">
        <v>43.951066409968824</v>
      </c>
      <c r="AE19" s="90">
        <v>2470.0428364961149</v>
      </c>
      <c r="AF19" s="90">
        <v>441.0696000749067</v>
      </c>
      <c r="AG19" s="90">
        <v>947.79106869326915</v>
      </c>
      <c r="AH19" s="90">
        <v>297.5644440096749</v>
      </c>
      <c r="AI19" s="90">
        <v>1109.5173531412722</v>
      </c>
      <c r="AJ19" s="90">
        <v>494.59445289640064</v>
      </c>
      <c r="AK19" s="90">
        <v>60.41419703408468</v>
      </c>
      <c r="AL19" s="90">
        <v>950.14241043228083</v>
      </c>
      <c r="AM19" s="92">
        <f t="shared" si="0"/>
        <v>82462.779601506554</v>
      </c>
      <c r="AN19" s="90">
        <v>9190.2911359828067</v>
      </c>
      <c r="AO19" s="90">
        <v>0</v>
      </c>
      <c r="AP19" s="92">
        <f t="shared" si="1"/>
        <v>9190.2911359828067</v>
      </c>
      <c r="AQ19" s="90">
        <v>4540.5143627029483</v>
      </c>
      <c r="AR19" s="90">
        <v>207.33259322334919</v>
      </c>
      <c r="AS19" s="92">
        <f t="shared" si="2"/>
        <v>4747.8469559262976</v>
      </c>
      <c r="AT19" s="90">
        <v>18873.825132006601</v>
      </c>
      <c r="AU19" s="92">
        <f t="shared" si="3"/>
        <v>32811.963223915707</v>
      </c>
      <c r="AV19" s="83">
        <f t="shared" si="4"/>
        <v>115274.74282542226</v>
      </c>
      <c r="AY19" s="107"/>
    </row>
    <row r="20" spans="1:51">
      <c r="A20" s="37" t="s">
        <v>268</v>
      </c>
      <c r="B20" s="23" t="s">
        <v>269</v>
      </c>
      <c r="C20" s="110" t="s">
        <v>270</v>
      </c>
      <c r="D20" s="90">
        <v>744.06533844062608</v>
      </c>
      <c r="E20" s="90">
        <v>3561.070912943248</v>
      </c>
      <c r="F20" s="90">
        <v>874.01886058533228</v>
      </c>
      <c r="G20" s="90">
        <v>864.25417007968417</v>
      </c>
      <c r="H20" s="90">
        <v>274.86954218377582</v>
      </c>
      <c r="I20" s="90">
        <v>38.746828092795511</v>
      </c>
      <c r="J20" s="90">
        <v>57.413737211322285</v>
      </c>
      <c r="K20" s="90">
        <v>832.078772113946</v>
      </c>
      <c r="L20" s="90">
        <v>1518.7260050293617</v>
      </c>
      <c r="M20" s="90">
        <v>738.92897995121427</v>
      </c>
      <c r="N20" s="90">
        <v>633.66748813790025</v>
      </c>
      <c r="O20" s="90">
        <v>0</v>
      </c>
      <c r="P20" s="90">
        <v>103.86890076300276</v>
      </c>
      <c r="Q20" s="90">
        <v>156.26944791135418</v>
      </c>
      <c r="R20" s="90">
        <v>11549.800051775104</v>
      </c>
      <c r="S20" s="90">
        <v>1627.2201071493237</v>
      </c>
      <c r="T20" s="90">
        <v>1126.1660762717058</v>
      </c>
      <c r="U20" s="90">
        <v>752.18063775626229</v>
      </c>
      <c r="V20" s="90">
        <v>433.4200515842856</v>
      </c>
      <c r="W20" s="90">
        <v>1162.7823675345824</v>
      </c>
      <c r="X20" s="90">
        <v>132.80477893174441</v>
      </c>
      <c r="Y20" s="90">
        <v>586.54815300834707</v>
      </c>
      <c r="Z20" s="90">
        <v>1094.6002749741847</v>
      </c>
      <c r="AA20" s="90">
        <v>5749.535913605253</v>
      </c>
      <c r="AB20" s="90">
        <v>2702.2581992515543</v>
      </c>
      <c r="AC20" s="90">
        <v>655.11785302731778</v>
      </c>
      <c r="AD20" s="90">
        <v>153.22001751863766</v>
      </c>
      <c r="AE20" s="90">
        <v>3505.2624285026573</v>
      </c>
      <c r="AF20" s="90">
        <v>356.21577874644828</v>
      </c>
      <c r="AG20" s="90">
        <v>2579.4929433743682</v>
      </c>
      <c r="AH20" s="90">
        <v>1245.2807610888794</v>
      </c>
      <c r="AI20" s="90">
        <v>412.33405385220277</v>
      </c>
      <c r="AJ20" s="90">
        <v>423.74779598655658</v>
      </c>
      <c r="AK20" s="90">
        <v>167.39338578629511</v>
      </c>
      <c r="AL20" s="90">
        <v>1953.8445019457133</v>
      </c>
      <c r="AM20" s="92">
        <f t="shared" si="0"/>
        <v>48767.205115114979</v>
      </c>
      <c r="AN20" s="90">
        <v>50322.16819659045</v>
      </c>
      <c r="AO20" s="90">
        <v>0</v>
      </c>
      <c r="AP20" s="92">
        <f t="shared" si="1"/>
        <v>50322.16819659045</v>
      </c>
      <c r="AQ20" s="90">
        <v>77275.269468662285</v>
      </c>
      <c r="AR20" s="90">
        <v>1566.62121855808</v>
      </c>
      <c r="AS20" s="92">
        <f t="shared" si="2"/>
        <v>78841.890687220366</v>
      </c>
      <c r="AT20" s="90">
        <v>5400.7127609051095</v>
      </c>
      <c r="AU20" s="92">
        <f t="shared" si="3"/>
        <v>134564.77164471592</v>
      </c>
      <c r="AV20" s="83">
        <f t="shared" si="4"/>
        <v>183331.9767598309</v>
      </c>
      <c r="AY20" s="107"/>
    </row>
    <row r="21" spans="1:51">
      <c r="A21" s="37" t="s">
        <v>146</v>
      </c>
      <c r="B21" s="23" t="s">
        <v>148</v>
      </c>
      <c r="C21" s="110" t="s">
        <v>147</v>
      </c>
      <c r="D21" s="90">
        <v>80.216314710358887</v>
      </c>
      <c r="E21" s="90">
        <v>47.47045545714235</v>
      </c>
      <c r="F21" s="90">
        <v>34.920761788456616</v>
      </c>
      <c r="G21" s="90">
        <v>320.7184418065662</v>
      </c>
      <c r="H21" s="90">
        <v>30.688985284550949</v>
      </c>
      <c r="I21" s="90">
        <v>1.6704820247814525</v>
      </c>
      <c r="J21" s="90">
        <v>10.251467473485372</v>
      </c>
      <c r="K21" s="90">
        <v>65.343807451795612</v>
      </c>
      <c r="L21" s="90">
        <v>17.079973879503552</v>
      </c>
      <c r="M21" s="90">
        <v>4.8207382965628298</v>
      </c>
      <c r="N21" s="90">
        <v>143.8706323584276</v>
      </c>
      <c r="O21" s="90">
        <v>117.499374336887</v>
      </c>
      <c r="P21" s="90">
        <v>16.999568292377813</v>
      </c>
      <c r="Q21" s="90">
        <v>31.916401444642965</v>
      </c>
      <c r="R21" s="90">
        <v>194.57295101082994</v>
      </c>
      <c r="S21" s="90">
        <v>8.036655222670964</v>
      </c>
      <c r="T21" s="90">
        <v>1581.2888406275945</v>
      </c>
      <c r="U21" s="90">
        <v>157.824694885328</v>
      </c>
      <c r="V21" s="90">
        <v>53.654742156093327</v>
      </c>
      <c r="W21" s="90">
        <v>350.17646821119479</v>
      </c>
      <c r="X21" s="90">
        <v>84.624952519980624</v>
      </c>
      <c r="Y21" s="90">
        <v>127.26346190499005</v>
      </c>
      <c r="Z21" s="90">
        <v>33.52577993318409</v>
      </c>
      <c r="AA21" s="90">
        <v>1648.9163077116355</v>
      </c>
      <c r="AB21" s="90">
        <v>85.754903325767501</v>
      </c>
      <c r="AC21" s="90">
        <v>95.430629397233986</v>
      </c>
      <c r="AD21" s="90">
        <v>31.924112738285263</v>
      </c>
      <c r="AE21" s="90">
        <v>252.7179463939778</v>
      </c>
      <c r="AF21" s="90">
        <v>128.58158592719266</v>
      </c>
      <c r="AG21" s="90">
        <v>581.53522862098214</v>
      </c>
      <c r="AH21" s="90">
        <v>392.83912405470903</v>
      </c>
      <c r="AI21" s="90">
        <v>180.34130607521291</v>
      </c>
      <c r="AJ21" s="90">
        <v>1592.6525019374035</v>
      </c>
      <c r="AK21" s="90">
        <v>13.608477905331293</v>
      </c>
      <c r="AL21" s="90">
        <v>358.73009465008431</v>
      </c>
      <c r="AM21" s="92">
        <f t="shared" si="0"/>
        <v>8877.4681698152181</v>
      </c>
      <c r="AN21" s="90">
        <v>23917.613561739345</v>
      </c>
      <c r="AO21" s="90">
        <v>0</v>
      </c>
      <c r="AP21" s="92">
        <f t="shared" si="1"/>
        <v>23917.613561739345</v>
      </c>
      <c r="AQ21" s="90">
        <v>2237.3573319944276</v>
      </c>
      <c r="AR21" s="90">
        <v>515.19264043618205</v>
      </c>
      <c r="AS21" s="92">
        <f t="shared" si="2"/>
        <v>2752.5499724306096</v>
      </c>
      <c r="AT21" s="90">
        <v>2715.5876721609743</v>
      </c>
      <c r="AU21" s="92">
        <f t="shared" si="3"/>
        <v>29385.75120633093</v>
      </c>
      <c r="AV21" s="83">
        <f t="shared" si="4"/>
        <v>38263.219376146146</v>
      </c>
      <c r="AY21" s="107"/>
    </row>
    <row r="22" spans="1:51">
      <c r="A22" s="37" t="s">
        <v>149</v>
      </c>
      <c r="B22" s="23" t="s">
        <v>151</v>
      </c>
      <c r="C22" s="110" t="s">
        <v>150</v>
      </c>
      <c r="D22" s="90">
        <v>1440.0467078382264</v>
      </c>
      <c r="E22" s="90">
        <v>761.51307401447866</v>
      </c>
      <c r="F22" s="90">
        <v>925.54217720520012</v>
      </c>
      <c r="G22" s="90">
        <v>691.44935782859341</v>
      </c>
      <c r="H22" s="90">
        <v>275.75400667609858</v>
      </c>
      <c r="I22" s="90">
        <v>59.425121661277025</v>
      </c>
      <c r="J22" s="90">
        <v>79.025893323093797</v>
      </c>
      <c r="K22" s="90">
        <v>743.60403125088521</v>
      </c>
      <c r="L22" s="90">
        <v>926.70544126239577</v>
      </c>
      <c r="M22" s="90">
        <v>46.366304438232532</v>
      </c>
      <c r="N22" s="90">
        <v>234.44170575968502</v>
      </c>
      <c r="O22" s="90">
        <v>0</v>
      </c>
      <c r="P22" s="90">
        <v>65.047881245214256</v>
      </c>
      <c r="Q22" s="90">
        <v>89.779735259460992</v>
      </c>
      <c r="R22" s="90">
        <v>3691.3922921284484</v>
      </c>
      <c r="S22" s="90">
        <v>69.834177085932552</v>
      </c>
      <c r="T22" s="90">
        <v>867.94390549100956</v>
      </c>
      <c r="U22" s="90">
        <v>398.50206911807504</v>
      </c>
      <c r="V22" s="90">
        <v>665.80767156934246</v>
      </c>
      <c r="W22" s="90">
        <v>272.20936326081852</v>
      </c>
      <c r="X22" s="90">
        <v>56.750144920981313</v>
      </c>
      <c r="Y22" s="90">
        <v>556.9528571586726</v>
      </c>
      <c r="Z22" s="90">
        <v>319.67361422561015</v>
      </c>
      <c r="AA22" s="90">
        <v>891.14367280669433</v>
      </c>
      <c r="AB22" s="90">
        <v>118.85741571579931</v>
      </c>
      <c r="AC22" s="90">
        <v>400.86026362516128</v>
      </c>
      <c r="AD22" s="90">
        <v>254.96579130432607</v>
      </c>
      <c r="AE22" s="90">
        <v>637.30428454063463</v>
      </c>
      <c r="AF22" s="90">
        <v>145.50675248339547</v>
      </c>
      <c r="AG22" s="90">
        <v>647.97524411654695</v>
      </c>
      <c r="AH22" s="90">
        <v>769.43947151021473</v>
      </c>
      <c r="AI22" s="90">
        <v>421.82870694558449</v>
      </c>
      <c r="AJ22" s="90">
        <v>708.0805258470167</v>
      </c>
      <c r="AK22" s="90">
        <v>123.83337316869486</v>
      </c>
      <c r="AL22" s="90">
        <v>668.94328041357653</v>
      </c>
      <c r="AM22" s="92">
        <f t="shared" si="0"/>
        <v>19026.506315199378</v>
      </c>
      <c r="AN22" s="90">
        <v>38334.634820568011</v>
      </c>
      <c r="AO22" s="90">
        <v>0</v>
      </c>
      <c r="AP22" s="92">
        <f t="shared" si="1"/>
        <v>38334.634820568011</v>
      </c>
      <c r="AQ22" s="90">
        <v>0</v>
      </c>
      <c r="AR22" s="90">
        <v>0</v>
      </c>
      <c r="AS22" s="92">
        <f t="shared" si="2"/>
        <v>0</v>
      </c>
      <c r="AT22" s="90">
        <v>5190.0281493530319</v>
      </c>
      <c r="AU22" s="92">
        <f t="shared" si="3"/>
        <v>43524.662969921046</v>
      </c>
      <c r="AV22" s="83">
        <f t="shared" si="4"/>
        <v>62551.169285120428</v>
      </c>
      <c r="AY22" s="107"/>
    </row>
    <row r="23" spans="1:51">
      <c r="A23" s="37" t="s">
        <v>152</v>
      </c>
      <c r="B23" s="23" t="s">
        <v>154</v>
      </c>
      <c r="C23" s="110" t="s">
        <v>153</v>
      </c>
      <c r="D23" s="90">
        <v>2068.5010301602911</v>
      </c>
      <c r="E23" s="90">
        <v>12.442283649387868</v>
      </c>
      <c r="F23" s="90">
        <v>13.56031827822777</v>
      </c>
      <c r="G23" s="90">
        <v>76.773863682953049</v>
      </c>
      <c r="H23" s="90">
        <v>5.6336172536941103</v>
      </c>
      <c r="I23" s="90">
        <v>0</v>
      </c>
      <c r="J23" s="90">
        <v>0.24245697901164992</v>
      </c>
      <c r="K23" s="90">
        <v>19.498156434054469</v>
      </c>
      <c r="L23" s="90">
        <v>0.40313673040546644</v>
      </c>
      <c r="M23" s="90">
        <v>0.67234770484231221</v>
      </c>
      <c r="N23" s="90">
        <v>5.0542005064399618</v>
      </c>
      <c r="O23" s="90">
        <v>8.1394478483684427</v>
      </c>
      <c r="P23" s="90">
        <v>382.29460558785235</v>
      </c>
      <c r="Q23" s="90">
        <v>1.3066315177827073</v>
      </c>
      <c r="R23" s="90">
        <v>321.02034733787008</v>
      </c>
      <c r="S23" s="90">
        <v>0.60649438454160742</v>
      </c>
      <c r="T23" s="90">
        <v>96.043983283269043</v>
      </c>
      <c r="U23" s="90">
        <v>22.846746223424944</v>
      </c>
      <c r="V23" s="90">
        <v>242.27793295035758</v>
      </c>
      <c r="W23" s="90">
        <v>26.163491906322843</v>
      </c>
      <c r="X23" s="90">
        <v>16.346529106700352</v>
      </c>
      <c r="Y23" s="90">
        <v>347.87425268614089</v>
      </c>
      <c r="Z23" s="90">
        <v>298.28007378382307</v>
      </c>
      <c r="AA23" s="90">
        <v>0.34371752627908631</v>
      </c>
      <c r="AB23" s="90">
        <v>2.5791419132047966</v>
      </c>
      <c r="AC23" s="90">
        <v>37.297637386012632</v>
      </c>
      <c r="AD23" s="90">
        <v>62.13734518677871</v>
      </c>
      <c r="AE23" s="90">
        <v>80.995084029249441</v>
      </c>
      <c r="AF23" s="90">
        <v>36.678608472539814</v>
      </c>
      <c r="AG23" s="90">
        <v>195.60879308071503</v>
      </c>
      <c r="AH23" s="90">
        <v>187.6917316838871</v>
      </c>
      <c r="AI23" s="90">
        <v>578.0412050713071</v>
      </c>
      <c r="AJ23" s="90">
        <v>825.65464441814413</v>
      </c>
      <c r="AK23" s="90">
        <v>463.44295412673733</v>
      </c>
      <c r="AL23" s="90">
        <v>182.42638455100459</v>
      </c>
      <c r="AM23" s="92">
        <f t="shared" si="0"/>
        <v>6618.879195441622</v>
      </c>
      <c r="AN23" s="90">
        <v>3355.1798199999998</v>
      </c>
      <c r="AO23" s="90">
        <v>61.378211676294875</v>
      </c>
      <c r="AP23" s="92">
        <f t="shared" si="1"/>
        <v>3416.5580316762948</v>
      </c>
      <c r="AQ23" s="90">
        <v>0</v>
      </c>
      <c r="AR23" s="90">
        <v>0</v>
      </c>
      <c r="AS23" s="92">
        <f t="shared" si="2"/>
        <v>0</v>
      </c>
      <c r="AT23" s="90">
        <v>0</v>
      </c>
      <c r="AU23" s="92">
        <f t="shared" si="3"/>
        <v>3416.5580316762948</v>
      </c>
      <c r="AV23" s="83">
        <f t="shared" si="4"/>
        <v>10035.437227117916</v>
      </c>
      <c r="AY23" s="107"/>
    </row>
    <row r="24" spans="1:51">
      <c r="A24" s="37" t="s">
        <v>155</v>
      </c>
      <c r="B24" s="23" t="s">
        <v>157</v>
      </c>
      <c r="C24" s="110" t="s">
        <v>156</v>
      </c>
      <c r="D24" s="90">
        <v>0.91724150136393601</v>
      </c>
      <c r="E24" s="90">
        <v>616.55599784151536</v>
      </c>
      <c r="F24" s="90">
        <v>87.435982374833785</v>
      </c>
      <c r="G24" s="90">
        <v>1079.5168750339419</v>
      </c>
      <c r="H24" s="90">
        <v>7.4640037387585529</v>
      </c>
      <c r="I24" s="90">
        <v>0.45275593403115277</v>
      </c>
      <c r="J24" s="90">
        <v>32.036157146531821</v>
      </c>
      <c r="K24" s="90">
        <v>552.62956232572265</v>
      </c>
      <c r="L24" s="90">
        <v>3117.4514520518669</v>
      </c>
      <c r="M24" s="90">
        <v>0.10554688739978545</v>
      </c>
      <c r="N24" s="90">
        <v>53.397269529515327</v>
      </c>
      <c r="O24" s="90">
        <v>3616.7863375118536</v>
      </c>
      <c r="P24" s="90">
        <v>42.004053963597123</v>
      </c>
      <c r="Q24" s="90">
        <v>143.69651969205202</v>
      </c>
      <c r="R24" s="90">
        <v>914.16851350700733</v>
      </c>
      <c r="S24" s="90">
        <v>48.636005276940097</v>
      </c>
      <c r="T24" s="90">
        <v>1438.8719325558138</v>
      </c>
      <c r="U24" s="90">
        <v>37.881273198742186</v>
      </c>
      <c r="V24" s="90">
        <v>4.1053604898875111</v>
      </c>
      <c r="W24" s="90">
        <v>1.6608699397857685</v>
      </c>
      <c r="X24" s="90">
        <v>232.87558184800841</v>
      </c>
      <c r="Y24" s="90">
        <v>687.31202059846771</v>
      </c>
      <c r="Z24" s="90">
        <v>11.407492367754404</v>
      </c>
      <c r="AA24" s="90">
        <v>149.25296376631451</v>
      </c>
      <c r="AB24" s="90">
        <v>8.2394569301761256E-2</v>
      </c>
      <c r="AC24" s="90">
        <v>1.0716567799745771</v>
      </c>
      <c r="AD24" s="90">
        <v>11.814311121419976</v>
      </c>
      <c r="AE24" s="90">
        <v>12.011419470825572</v>
      </c>
      <c r="AF24" s="90">
        <v>1.8350219951328812</v>
      </c>
      <c r="AG24" s="90">
        <v>17.508933169307344</v>
      </c>
      <c r="AH24" s="90">
        <v>72.626162176644456</v>
      </c>
      <c r="AI24" s="90">
        <v>6.6101939240398124</v>
      </c>
      <c r="AJ24" s="90">
        <v>69.398909348856975</v>
      </c>
      <c r="AK24" s="90">
        <v>4.698403686592405</v>
      </c>
      <c r="AL24" s="90">
        <v>49.884211663685413</v>
      </c>
      <c r="AM24" s="92">
        <f t="shared" si="0"/>
        <v>13124.163386987484</v>
      </c>
      <c r="AN24" s="90">
        <v>895.32964238896182</v>
      </c>
      <c r="AO24" s="90">
        <v>435.51710196467411</v>
      </c>
      <c r="AP24" s="92">
        <f t="shared" si="1"/>
        <v>1330.846744353636</v>
      </c>
      <c r="AQ24" s="90">
        <v>0</v>
      </c>
      <c r="AR24" s="90">
        <v>0</v>
      </c>
      <c r="AS24" s="92">
        <f t="shared" si="2"/>
        <v>0</v>
      </c>
      <c r="AT24" s="90">
        <v>3898.4656305863837</v>
      </c>
      <c r="AU24" s="92">
        <f t="shared" si="3"/>
        <v>5229.3123749400202</v>
      </c>
      <c r="AV24" s="83">
        <f t="shared" si="4"/>
        <v>18353.475761927504</v>
      </c>
      <c r="AY24" s="107"/>
    </row>
    <row r="25" spans="1:51">
      <c r="A25" s="37" t="s">
        <v>158</v>
      </c>
      <c r="B25" s="23" t="s">
        <v>160</v>
      </c>
      <c r="C25" s="110" t="s">
        <v>159</v>
      </c>
      <c r="D25" s="90">
        <v>350.0569526776373</v>
      </c>
      <c r="E25" s="90">
        <v>49.929050064283032</v>
      </c>
      <c r="F25" s="90">
        <v>51.161342762781494</v>
      </c>
      <c r="G25" s="90">
        <v>569.24189107638722</v>
      </c>
      <c r="H25" s="90">
        <v>29.002236950620308</v>
      </c>
      <c r="I25" s="90">
        <v>0</v>
      </c>
      <c r="J25" s="90">
        <v>1.8146748758951223</v>
      </c>
      <c r="K25" s="90">
        <v>1859.9818753569773</v>
      </c>
      <c r="L25" s="90">
        <v>953.02806496551739</v>
      </c>
      <c r="M25" s="90">
        <v>33.206776218756026</v>
      </c>
      <c r="N25" s="90">
        <v>41.384591493501617</v>
      </c>
      <c r="O25" s="90">
        <v>91.688867313520134</v>
      </c>
      <c r="P25" s="90">
        <v>132.26821925745605</v>
      </c>
      <c r="Q25" s="90">
        <v>15.763517316842945</v>
      </c>
      <c r="R25" s="90">
        <v>42999.659030368559</v>
      </c>
      <c r="S25" s="90">
        <v>68.182236969495534</v>
      </c>
      <c r="T25" s="90">
        <v>1027.2361288893433</v>
      </c>
      <c r="U25" s="90">
        <v>88.292824240583812</v>
      </c>
      <c r="V25" s="90">
        <v>261.56972022721214</v>
      </c>
      <c r="W25" s="90">
        <v>1601.319704572782</v>
      </c>
      <c r="X25" s="90">
        <v>336.05078896917325</v>
      </c>
      <c r="Y25" s="90">
        <v>582.22692785129266</v>
      </c>
      <c r="Z25" s="90">
        <v>236.39952303289346</v>
      </c>
      <c r="AA25" s="90">
        <v>440.03760943919457</v>
      </c>
      <c r="AB25" s="90">
        <v>1278.2920237194833</v>
      </c>
      <c r="AC25" s="90">
        <v>2.1446985824360438</v>
      </c>
      <c r="AD25" s="90">
        <v>6056.8778781952806</v>
      </c>
      <c r="AE25" s="90">
        <v>518.54865436574926</v>
      </c>
      <c r="AF25" s="90">
        <v>686.64276765729232</v>
      </c>
      <c r="AG25" s="90">
        <v>1726.7521291098292</v>
      </c>
      <c r="AH25" s="90">
        <v>1264.7087087447962</v>
      </c>
      <c r="AI25" s="90">
        <v>1206.3613263582522</v>
      </c>
      <c r="AJ25" s="90">
        <v>1837.4593619018617</v>
      </c>
      <c r="AK25" s="90">
        <v>277.13727409931113</v>
      </c>
      <c r="AL25" s="90">
        <v>280.80517612065722</v>
      </c>
      <c r="AM25" s="92">
        <f t="shared" si="0"/>
        <v>66955.232553745649</v>
      </c>
      <c r="AN25" s="90">
        <v>3935.5527247273249</v>
      </c>
      <c r="AO25" s="90">
        <v>0</v>
      </c>
      <c r="AP25" s="92">
        <f t="shared" si="1"/>
        <v>3935.5527247273249</v>
      </c>
      <c r="AQ25" s="90">
        <v>268077.00872533472</v>
      </c>
      <c r="AR25" s="90">
        <v>0</v>
      </c>
      <c r="AS25" s="92">
        <f t="shared" si="2"/>
        <v>268077.00872533472</v>
      </c>
      <c r="AT25" s="90">
        <v>959.83367185511895</v>
      </c>
      <c r="AU25" s="92">
        <f t="shared" si="3"/>
        <v>272972.39512191719</v>
      </c>
      <c r="AV25" s="83">
        <f t="shared" si="4"/>
        <v>339927.62767566286</v>
      </c>
      <c r="AY25" s="107"/>
    </row>
    <row r="26" spans="1:51">
      <c r="A26" s="37" t="s">
        <v>161</v>
      </c>
      <c r="B26" s="23" t="s">
        <v>163</v>
      </c>
      <c r="C26" s="110" t="s">
        <v>162</v>
      </c>
      <c r="D26" s="90">
        <v>428.1742780342359</v>
      </c>
      <c r="E26" s="90">
        <v>140.1132972656344</v>
      </c>
      <c r="F26" s="90">
        <v>67.309070261871383</v>
      </c>
      <c r="G26" s="90">
        <v>1125.5821354080183</v>
      </c>
      <c r="H26" s="90">
        <v>136.89437204157338</v>
      </c>
      <c r="I26" s="90">
        <v>0</v>
      </c>
      <c r="J26" s="90">
        <v>0.65335341681914449</v>
      </c>
      <c r="K26" s="90">
        <v>142.40146769076352</v>
      </c>
      <c r="L26" s="90">
        <v>32.575845300320154</v>
      </c>
      <c r="M26" s="90">
        <v>3.4280619598966573</v>
      </c>
      <c r="N26" s="90">
        <v>654.36495824102008</v>
      </c>
      <c r="O26" s="90">
        <v>78.655968522637409</v>
      </c>
      <c r="P26" s="90">
        <v>345.37190704293744</v>
      </c>
      <c r="Q26" s="90">
        <v>83.107341224556805</v>
      </c>
      <c r="R26" s="90">
        <v>1384.4396215950596</v>
      </c>
      <c r="S26" s="90">
        <v>447.62249562343538</v>
      </c>
      <c r="T26" s="90">
        <v>6285.5341295381704</v>
      </c>
      <c r="U26" s="90">
        <v>444.10752084237902</v>
      </c>
      <c r="V26" s="90">
        <v>57.493282885917871</v>
      </c>
      <c r="W26" s="90">
        <v>839.91107836867127</v>
      </c>
      <c r="X26" s="90">
        <v>131.59170120205815</v>
      </c>
      <c r="Y26" s="90">
        <v>71.329698202571166</v>
      </c>
      <c r="Z26" s="90">
        <v>15.844130124935583</v>
      </c>
      <c r="AA26" s="90">
        <v>573.55730999110187</v>
      </c>
      <c r="AB26" s="90">
        <v>2.1613258818496321</v>
      </c>
      <c r="AC26" s="90">
        <v>46.916932824846995</v>
      </c>
      <c r="AD26" s="90">
        <v>33.629586464385106</v>
      </c>
      <c r="AE26" s="90">
        <v>3776.2114689948644</v>
      </c>
      <c r="AF26" s="90">
        <v>56.649477961332458</v>
      </c>
      <c r="AG26" s="90">
        <v>2276.3383359738364</v>
      </c>
      <c r="AH26" s="90">
        <v>481.80776515679941</v>
      </c>
      <c r="AI26" s="90">
        <v>182.6950432197504</v>
      </c>
      <c r="AJ26" s="90">
        <v>528.30431158791816</v>
      </c>
      <c r="AK26" s="90">
        <v>81.183364522671411</v>
      </c>
      <c r="AL26" s="90">
        <v>93.182260225645905</v>
      </c>
      <c r="AM26" s="92">
        <f t="shared" si="0"/>
        <v>21049.142897598485</v>
      </c>
      <c r="AN26" s="90">
        <v>6800.4996366860305</v>
      </c>
      <c r="AO26" s="90">
        <v>0</v>
      </c>
      <c r="AP26" s="92">
        <f t="shared" si="1"/>
        <v>6800.4996366860305</v>
      </c>
      <c r="AQ26" s="90">
        <v>0</v>
      </c>
      <c r="AR26" s="90">
        <v>0</v>
      </c>
      <c r="AS26" s="92">
        <f t="shared" si="2"/>
        <v>0</v>
      </c>
      <c r="AT26" s="90">
        <v>904.55020886581883</v>
      </c>
      <c r="AU26" s="92">
        <f t="shared" si="3"/>
        <v>7705.0498455518491</v>
      </c>
      <c r="AV26" s="83">
        <f t="shared" si="4"/>
        <v>28754.192743150335</v>
      </c>
      <c r="AY26" s="107"/>
    </row>
    <row r="27" spans="1:51">
      <c r="A27" s="37" t="s">
        <v>164</v>
      </c>
      <c r="B27" s="24" t="s">
        <v>166</v>
      </c>
      <c r="C27" s="110" t="s">
        <v>165</v>
      </c>
      <c r="D27" s="90">
        <v>0</v>
      </c>
      <c r="E27" s="90">
        <v>6.4330914453952603</v>
      </c>
      <c r="F27" s="90">
        <v>0.25273301688026456</v>
      </c>
      <c r="G27" s="90">
        <v>5.7849962435663098</v>
      </c>
      <c r="H27" s="90">
        <v>0.25029707186836436</v>
      </c>
      <c r="I27" s="90">
        <v>0</v>
      </c>
      <c r="J27" s="90">
        <v>1.8711731103888971E-3</v>
      </c>
      <c r="K27" s="90">
        <v>7.456635163048661E-2</v>
      </c>
      <c r="L27" s="90">
        <v>0.70728330443486487</v>
      </c>
      <c r="M27" s="90">
        <v>0</v>
      </c>
      <c r="N27" s="90">
        <v>0.51491409221883155</v>
      </c>
      <c r="O27" s="90">
        <v>0.1983382704726615</v>
      </c>
      <c r="P27" s="90">
        <v>0</v>
      </c>
      <c r="Q27" s="90">
        <v>9.9076023501201052E-2</v>
      </c>
      <c r="R27" s="90">
        <v>52.370754158518835</v>
      </c>
      <c r="S27" s="90">
        <v>0.10154748900184239</v>
      </c>
      <c r="T27" s="90">
        <v>25.687481846672647</v>
      </c>
      <c r="U27" s="90">
        <v>7.3688897442462311</v>
      </c>
      <c r="V27" s="90">
        <v>15.408117955121515</v>
      </c>
      <c r="W27" s="90">
        <v>18.611339062794976</v>
      </c>
      <c r="X27" s="90">
        <v>0</v>
      </c>
      <c r="Y27" s="90">
        <v>2.601216195299251</v>
      </c>
      <c r="Z27" s="90">
        <v>16.41447310564185</v>
      </c>
      <c r="AA27" s="90">
        <v>0.28896252878057049</v>
      </c>
      <c r="AB27" s="90">
        <v>3.4891517953516176</v>
      </c>
      <c r="AC27" s="90">
        <v>18.693406654460855</v>
      </c>
      <c r="AD27" s="90">
        <v>0.84200386422778695</v>
      </c>
      <c r="AE27" s="90">
        <v>9.2432176037334912</v>
      </c>
      <c r="AF27" s="90">
        <v>4.0813107713180656</v>
      </c>
      <c r="AG27" s="90">
        <v>22.498570230847605</v>
      </c>
      <c r="AH27" s="90">
        <v>235.35251065539734</v>
      </c>
      <c r="AI27" s="90">
        <v>96.934719798783348</v>
      </c>
      <c r="AJ27" s="90">
        <v>90.916274792389572</v>
      </c>
      <c r="AK27" s="90">
        <v>19.783041022614636</v>
      </c>
      <c r="AL27" s="90">
        <v>158.08799235879107</v>
      </c>
      <c r="AM27" s="92">
        <f t="shared" si="0"/>
        <v>813.09214862707177</v>
      </c>
      <c r="AN27" s="90">
        <v>0</v>
      </c>
      <c r="AO27" s="90">
        <v>0</v>
      </c>
      <c r="AP27" s="92">
        <f t="shared" si="1"/>
        <v>0</v>
      </c>
      <c r="AQ27" s="90">
        <v>0</v>
      </c>
      <c r="AR27" s="90">
        <v>0</v>
      </c>
      <c r="AS27" s="92">
        <f t="shared" si="2"/>
        <v>0</v>
      </c>
      <c r="AT27" s="90">
        <v>1266.3702924121462</v>
      </c>
      <c r="AU27" s="92">
        <f t="shared" si="3"/>
        <v>1266.3702924121462</v>
      </c>
      <c r="AV27" s="83">
        <f t="shared" si="4"/>
        <v>2079.462441039218</v>
      </c>
      <c r="AY27" s="107"/>
    </row>
    <row r="28" spans="1:51">
      <c r="A28" s="37" t="s">
        <v>167</v>
      </c>
      <c r="B28" s="23" t="s">
        <v>169</v>
      </c>
      <c r="C28" s="110" t="s">
        <v>168</v>
      </c>
      <c r="D28" s="90">
        <v>2.0236381271532431</v>
      </c>
      <c r="E28" s="90">
        <v>24.331523488419702</v>
      </c>
      <c r="F28" s="90">
        <v>33.154557191336295</v>
      </c>
      <c r="G28" s="90">
        <v>104.38701667818989</v>
      </c>
      <c r="H28" s="90">
        <v>24.518288591686758</v>
      </c>
      <c r="I28" s="90">
        <v>5.1138037434092953E-2</v>
      </c>
      <c r="J28" s="90">
        <v>0.56367292696334026</v>
      </c>
      <c r="K28" s="90">
        <v>10.2409405880761</v>
      </c>
      <c r="L28" s="90">
        <v>8.3711332248751056</v>
      </c>
      <c r="M28" s="90">
        <v>10.078799912808741</v>
      </c>
      <c r="N28" s="90">
        <v>12.083435843804004</v>
      </c>
      <c r="O28" s="90">
        <v>4.0942437195359718</v>
      </c>
      <c r="P28" s="90">
        <v>16.409360099195045</v>
      </c>
      <c r="Q28" s="90">
        <v>0.12588134781685018</v>
      </c>
      <c r="R28" s="90">
        <v>397.92589874021274</v>
      </c>
      <c r="S28" s="90">
        <v>22.352112550670469</v>
      </c>
      <c r="T28" s="90">
        <v>88.52021679279369</v>
      </c>
      <c r="U28" s="90">
        <v>8.0532211586320575</v>
      </c>
      <c r="V28" s="90">
        <v>20.479205498964955</v>
      </c>
      <c r="W28" s="90">
        <v>72.985380771947334</v>
      </c>
      <c r="X28" s="90">
        <v>40.688895932562218</v>
      </c>
      <c r="Y28" s="90">
        <v>13.895266129651027</v>
      </c>
      <c r="Z28" s="90">
        <v>15.326943010781775</v>
      </c>
      <c r="AA28" s="90">
        <v>60.236343404512994</v>
      </c>
      <c r="AB28" s="90">
        <v>23.527224972303014</v>
      </c>
      <c r="AC28" s="90">
        <v>54.401142427790482</v>
      </c>
      <c r="AD28" s="90">
        <v>4.2118527884851273</v>
      </c>
      <c r="AE28" s="90">
        <v>29.011277137644129</v>
      </c>
      <c r="AF28" s="90">
        <v>5.1419516982349274</v>
      </c>
      <c r="AG28" s="90">
        <v>203.50207324021528</v>
      </c>
      <c r="AH28" s="90">
        <v>333.08993020009621</v>
      </c>
      <c r="AI28" s="90">
        <v>136.03233767486273</v>
      </c>
      <c r="AJ28" s="90">
        <v>308.2114122325155</v>
      </c>
      <c r="AK28" s="90">
        <v>18.302853581378535</v>
      </c>
      <c r="AL28" s="90">
        <v>128.51373739530743</v>
      </c>
      <c r="AM28" s="92">
        <f t="shared" si="0"/>
        <v>2234.842907116858</v>
      </c>
      <c r="AN28" s="90">
        <v>0</v>
      </c>
      <c r="AO28" s="90">
        <v>0</v>
      </c>
      <c r="AP28" s="92">
        <f t="shared" si="1"/>
        <v>0</v>
      </c>
      <c r="AQ28" s="90">
        <v>0</v>
      </c>
      <c r="AR28" s="90">
        <v>0</v>
      </c>
      <c r="AS28" s="92">
        <f t="shared" si="2"/>
        <v>0</v>
      </c>
      <c r="AT28" s="90">
        <v>16473.029629648317</v>
      </c>
      <c r="AU28" s="92">
        <f t="shared" si="3"/>
        <v>16473.029629648317</v>
      </c>
      <c r="AV28" s="83">
        <f t="shared" si="4"/>
        <v>18707.872536765175</v>
      </c>
      <c r="AY28" s="107"/>
    </row>
    <row r="29" spans="1:51">
      <c r="A29" s="37" t="s">
        <v>170</v>
      </c>
      <c r="B29" s="23" t="s">
        <v>172</v>
      </c>
      <c r="C29" s="110" t="s">
        <v>171</v>
      </c>
      <c r="D29" s="90">
        <v>2211.7671650280795</v>
      </c>
      <c r="E29" s="90">
        <v>306.46992506262376</v>
      </c>
      <c r="F29" s="90">
        <v>44.917672196819673</v>
      </c>
      <c r="G29" s="90">
        <v>1086.3359962002212</v>
      </c>
      <c r="H29" s="90">
        <v>123.99269343185081</v>
      </c>
      <c r="I29" s="90">
        <v>0.18807024046081044</v>
      </c>
      <c r="J29" s="90">
        <v>11.927742995228614</v>
      </c>
      <c r="K29" s="90">
        <v>134.79305553722574</v>
      </c>
      <c r="L29" s="90">
        <v>55.010372592213351</v>
      </c>
      <c r="M29" s="90">
        <v>47.724313207144931</v>
      </c>
      <c r="N29" s="90">
        <v>52.609401810731072</v>
      </c>
      <c r="O29" s="90">
        <v>74.405030284746331</v>
      </c>
      <c r="P29" s="90">
        <v>60.60402135217506</v>
      </c>
      <c r="Q29" s="90">
        <v>76.100372506135244</v>
      </c>
      <c r="R29" s="90">
        <v>1553.0718325958342</v>
      </c>
      <c r="S29" s="90">
        <v>64.844256918843044</v>
      </c>
      <c r="T29" s="90">
        <v>2951.9993342593439</v>
      </c>
      <c r="U29" s="90">
        <v>149.60560284732841</v>
      </c>
      <c r="V29" s="90">
        <v>80.182798237313392</v>
      </c>
      <c r="W29" s="90">
        <v>374.36272516281747</v>
      </c>
      <c r="X29" s="90">
        <v>138.17051585777403</v>
      </c>
      <c r="Y29" s="90">
        <v>73.798490418508919</v>
      </c>
      <c r="Z29" s="90">
        <v>46.774994885402236</v>
      </c>
      <c r="AA29" s="90">
        <v>141.6134086405529</v>
      </c>
      <c r="AB29" s="90">
        <v>39.113168044797511</v>
      </c>
      <c r="AC29" s="90">
        <v>27.193959071986754</v>
      </c>
      <c r="AD29" s="90">
        <v>91.91904998760252</v>
      </c>
      <c r="AE29" s="90">
        <v>260.49869635492473</v>
      </c>
      <c r="AF29" s="90">
        <v>41.328301406427698</v>
      </c>
      <c r="AG29" s="90">
        <v>1676.5322159545015</v>
      </c>
      <c r="AH29" s="90">
        <v>576.6441708906533</v>
      </c>
      <c r="AI29" s="90">
        <v>407.87379119153167</v>
      </c>
      <c r="AJ29" s="90">
        <v>170.72267488834868</v>
      </c>
      <c r="AK29" s="90">
        <v>13.609439804841159</v>
      </c>
      <c r="AL29" s="90">
        <v>29.782618475764117</v>
      </c>
      <c r="AM29" s="92">
        <f t="shared" si="0"/>
        <v>13196.487878340753</v>
      </c>
      <c r="AN29" s="90">
        <v>14154.048247786834</v>
      </c>
      <c r="AO29" s="90">
        <v>0</v>
      </c>
      <c r="AP29" s="92">
        <f t="shared" si="1"/>
        <v>14154.048247786834</v>
      </c>
      <c r="AQ29" s="90">
        <v>0</v>
      </c>
      <c r="AR29" s="90">
        <v>0</v>
      </c>
      <c r="AS29" s="92">
        <f t="shared" si="2"/>
        <v>0</v>
      </c>
      <c r="AT29" s="90">
        <v>18194.37358320288</v>
      </c>
      <c r="AU29" s="92">
        <f t="shared" si="3"/>
        <v>32348.421830989711</v>
      </c>
      <c r="AV29" s="83">
        <f t="shared" si="4"/>
        <v>45544.909709330466</v>
      </c>
      <c r="AY29" s="107"/>
    </row>
    <row r="30" spans="1:51">
      <c r="A30" s="37" t="s">
        <v>173</v>
      </c>
      <c r="B30" s="23" t="s">
        <v>175</v>
      </c>
      <c r="C30" s="110" t="s">
        <v>174</v>
      </c>
      <c r="D30" s="90">
        <v>43.427226271541954</v>
      </c>
      <c r="E30" s="90">
        <v>160.8863004187159</v>
      </c>
      <c r="F30" s="90">
        <v>14.35762355435474</v>
      </c>
      <c r="G30" s="90">
        <v>1032.3130716584365</v>
      </c>
      <c r="H30" s="90">
        <v>101.01974412967283</v>
      </c>
      <c r="I30" s="90">
        <v>0</v>
      </c>
      <c r="J30" s="90">
        <v>0.23580876127974865</v>
      </c>
      <c r="K30" s="90">
        <v>6.7435923456467073</v>
      </c>
      <c r="L30" s="90">
        <v>20.965391310383744</v>
      </c>
      <c r="M30" s="90">
        <v>0</v>
      </c>
      <c r="N30" s="90">
        <v>5.9953698478895596</v>
      </c>
      <c r="O30" s="90">
        <v>9.763496729488752</v>
      </c>
      <c r="P30" s="90">
        <v>9.8363740052634818E-2</v>
      </c>
      <c r="Q30" s="90">
        <v>5.0405063559204875</v>
      </c>
      <c r="R30" s="90">
        <v>599.06565794348626</v>
      </c>
      <c r="S30" s="90">
        <v>15.377477826917255</v>
      </c>
      <c r="T30" s="90">
        <v>744.91475320900884</v>
      </c>
      <c r="U30" s="90">
        <v>96.068435554148792</v>
      </c>
      <c r="V30" s="90">
        <v>8480.1172533981735</v>
      </c>
      <c r="W30" s="90">
        <v>1634.2535404167536</v>
      </c>
      <c r="X30" s="90">
        <v>51.92377703620577</v>
      </c>
      <c r="Y30" s="90">
        <v>59.299844382208207</v>
      </c>
      <c r="Z30" s="90">
        <v>42.250683261572036</v>
      </c>
      <c r="AA30" s="90">
        <v>1244.1552565673605</v>
      </c>
      <c r="AB30" s="90">
        <v>17.853953092532333</v>
      </c>
      <c r="AC30" s="90">
        <v>24.87841984674786</v>
      </c>
      <c r="AD30" s="90">
        <v>4.6284688469644903</v>
      </c>
      <c r="AE30" s="90">
        <v>940.87078627282506</v>
      </c>
      <c r="AF30" s="90">
        <v>43.412087330812639</v>
      </c>
      <c r="AG30" s="90">
        <v>1678.4671802636226</v>
      </c>
      <c r="AH30" s="90">
        <v>394.37100908366244</v>
      </c>
      <c r="AI30" s="90">
        <v>186.7339379918528</v>
      </c>
      <c r="AJ30" s="90">
        <v>68.385868933241952</v>
      </c>
      <c r="AK30" s="90">
        <v>60.010325341869972</v>
      </c>
      <c r="AL30" s="90">
        <v>1676.9607002377504</v>
      </c>
      <c r="AM30" s="92">
        <f t="shared" si="0"/>
        <v>19464.845911961096</v>
      </c>
      <c r="AN30" s="90">
        <v>11934.133089340676</v>
      </c>
      <c r="AO30" s="90">
        <v>305.52195623563114</v>
      </c>
      <c r="AP30" s="92">
        <f t="shared" si="1"/>
        <v>12239.655045576306</v>
      </c>
      <c r="AQ30" s="90">
        <v>0</v>
      </c>
      <c r="AR30" s="90">
        <v>0</v>
      </c>
      <c r="AS30" s="92">
        <f t="shared" si="2"/>
        <v>0</v>
      </c>
      <c r="AT30" s="90">
        <v>40577.866108980714</v>
      </c>
      <c r="AU30" s="92">
        <f t="shared" si="3"/>
        <v>52817.52115455702</v>
      </c>
      <c r="AV30" s="83">
        <f t="shared" si="4"/>
        <v>72282.367066518113</v>
      </c>
      <c r="AY30" s="107"/>
    </row>
    <row r="31" spans="1:51">
      <c r="A31" s="37" t="s">
        <v>176</v>
      </c>
      <c r="B31" s="23" t="s">
        <v>178</v>
      </c>
      <c r="C31" s="110" t="s">
        <v>177</v>
      </c>
      <c r="D31" s="90">
        <v>0.34420204688927858</v>
      </c>
      <c r="E31" s="90">
        <v>23.89156890503136</v>
      </c>
      <c r="F31" s="90">
        <v>10.178554985061231</v>
      </c>
      <c r="G31" s="90">
        <v>90.928128596370897</v>
      </c>
      <c r="H31" s="90">
        <v>12.10148750999941</v>
      </c>
      <c r="I31" s="90">
        <v>0</v>
      </c>
      <c r="J31" s="90">
        <v>4.7993201501646476</v>
      </c>
      <c r="K31" s="90">
        <v>13.19366639043468</v>
      </c>
      <c r="L31" s="90">
        <v>6.4036244963800453</v>
      </c>
      <c r="M31" s="90">
        <v>3.4883520594813002</v>
      </c>
      <c r="N31" s="90">
        <v>6.4740347488903538</v>
      </c>
      <c r="O31" s="90">
        <v>273.96745052270632</v>
      </c>
      <c r="P31" s="90">
        <v>10.235777069932015</v>
      </c>
      <c r="Q31" s="90">
        <v>5.0913493881152414</v>
      </c>
      <c r="R31" s="90">
        <v>753.20755348140392</v>
      </c>
      <c r="S31" s="90">
        <v>22.039035094502207</v>
      </c>
      <c r="T31" s="90">
        <v>442.89461379604353</v>
      </c>
      <c r="U31" s="90">
        <v>49.027406286521213</v>
      </c>
      <c r="V31" s="90">
        <v>121.45192924703012</v>
      </c>
      <c r="W31" s="90">
        <v>577.41138484900011</v>
      </c>
      <c r="X31" s="90">
        <v>76.722055366030844</v>
      </c>
      <c r="Y31" s="90">
        <v>100.22442733216451</v>
      </c>
      <c r="Z31" s="90">
        <v>88.118701360195075</v>
      </c>
      <c r="AA31" s="90">
        <v>986.48402756265841</v>
      </c>
      <c r="AB31" s="90">
        <v>36.696056270460829</v>
      </c>
      <c r="AC31" s="90">
        <v>728.13532668479104</v>
      </c>
      <c r="AD31" s="90">
        <v>16.302368448948553</v>
      </c>
      <c r="AE31" s="90">
        <v>129.24160761336563</v>
      </c>
      <c r="AF31" s="90">
        <v>34.629124320601036</v>
      </c>
      <c r="AG31" s="90">
        <v>376.48319722247152</v>
      </c>
      <c r="AH31" s="90">
        <v>347.94887189918336</v>
      </c>
      <c r="AI31" s="90">
        <v>161.83077315708937</v>
      </c>
      <c r="AJ31" s="90">
        <v>68.270792232751958</v>
      </c>
      <c r="AK31" s="90">
        <v>115.31810842607851</v>
      </c>
      <c r="AL31" s="90">
        <v>1397.7103735399085</v>
      </c>
      <c r="AM31" s="92">
        <f t="shared" si="0"/>
        <v>7091.245251060659</v>
      </c>
      <c r="AN31" s="90">
        <v>1382.6093537831914</v>
      </c>
      <c r="AO31" s="90">
        <v>0</v>
      </c>
      <c r="AP31" s="92">
        <f t="shared" si="1"/>
        <v>1382.6093537831914</v>
      </c>
      <c r="AQ31" s="90">
        <v>0</v>
      </c>
      <c r="AR31" s="90">
        <v>0</v>
      </c>
      <c r="AS31" s="92">
        <f t="shared" si="2"/>
        <v>0</v>
      </c>
      <c r="AT31" s="90">
        <v>225.22284050646817</v>
      </c>
      <c r="AU31" s="92">
        <f t="shared" si="3"/>
        <v>1607.8321942896596</v>
      </c>
      <c r="AV31" s="83">
        <f t="shared" si="4"/>
        <v>8699.0774453503182</v>
      </c>
      <c r="AY31" s="107"/>
    </row>
    <row r="32" spans="1:51">
      <c r="A32" s="37" t="s">
        <v>179</v>
      </c>
      <c r="B32" s="23" t="s">
        <v>181</v>
      </c>
      <c r="C32" s="110" t="s">
        <v>180</v>
      </c>
      <c r="D32" s="90">
        <v>18.16781584507423</v>
      </c>
      <c r="E32" s="90">
        <v>0.30806476882652467</v>
      </c>
      <c r="F32" s="90">
        <v>7.568268373853404</v>
      </c>
      <c r="G32" s="90">
        <v>34.557782503053275</v>
      </c>
      <c r="H32" s="90">
        <v>0.36031976068208377</v>
      </c>
      <c r="I32" s="90">
        <v>2.8627345916007928E-2</v>
      </c>
      <c r="J32" s="90">
        <v>0.21949007564195699</v>
      </c>
      <c r="K32" s="90">
        <v>5.9378640594323864E-2</v>
      </c>
      <c r="L32" s="90">
        <v>0.55324117539840778</v>
      </c>
      <c r="M32" s="90">
        <v>1.3476629267958389</v>
      </c>
      <c r="N32" s="90">
        <v>2.4471711872595328</v>
      </c>
      <c r="O32" s="90">
        <v>8.0141533985171929</v>
      </c>
      <c r="P32" s="90">
        <v>2.6024974189627983</v>
      </c>
      <c r="Q32" s="90">
        <v>3.7015370764045465E-2</v>
      </c>
      <c r="R32" s="90">
        <v>297.2099437468413</v>
      </c>
      <c r="S32" s="90">
        <v>0.94983066889789902</v>
      </c>
      <c r="T32" s="90">
        <v>72.943957625221472</v>
      </c>
      <c r="U32" s="90">
        <v>17.574665375544164</v>
      </c>
      <c r="V32" s="90">
        <v>994.95433720787219</v>
      </c>
      <c r="W32" s="90">
        <v>572.2379996040678</v>
      </c>
      <c r="X32" s="90">
        <v>1.7318866113407472</v>
      </c>
      <c r="Y32" s="90">
        <v>60.603691461924754</v>
      </c>
      <c r="Z32" s="90">
        <v>383.53366819260179</v>
      </c>
      <c r="AA32" s="90">
        <v>2.7622571524811694</v>
      </c>
      <c r="AB32" s="90">
        <v>479.79819123208995</v>
      </c>
      <c r="AC32" s="90">
        <v>145.12234695637255</v>
      </c>
      <c r="AD32" s="90">
        <v>0.44374289734951156</v>
      </c>
      <c r="AE32" s="90">
        <v>185.43536545820047</v>
      </c>
      <c r="AF32" s="90">
        <v>20.702635988159482</v>
      </c>
      <c r="AG32" s="90">
        <v>805.84488570971951</v>
      </c>
      <c r="AH32" s="90">
        <v>1684.019461557667</v>
      </c>
      <c r="AI32" s="90">
        <v>766.17047614857006</v>
      </c>
      <c r="AJ32" s="90">
        <v>827.08283146165923</v>
      </c>
      <c r="AK32" s="90">
        <v>398.95364057012461</v>
      </c>
      <c r="AL32" s="90">
        <v>1973.4464013749669</v>
      </c>
      <c r="AM32" s="92">
        <f t="shared" si="0"/>
        <v>9767.7937057930121</v>
      </c>
      <c r="AN32" s="90">
        <v>45341.74883212593</v>
      </c>
      <c r="AO32" s="90">
        <v>0</v>
      </c>
      <c r="AP32" s="92">
        <f t="shared" si="1"/>
        <v>45341.74883212593</v>
      </c>
      <c r="AQ32" s="90">
        <v>0</v>
      </c>
      <c r="AR32" s="90">
        <v>0</v>
      </c>
      <c r="AS32" s="92">
        <f t="shared" si="2"/>
        <v>0</v>
      </c>
      <c r="AT32" s="90">
        <v>51714.168306828818</v>
      </c>
      <c r="AU32" s="92">
        <f t="shared" si="3"/>
        <v>97055.917138954741</v>
      </c>
      <c r="AV32" s="83">
        <f t="shared" si="4"/>
        <v>106823.71084474775</v>
      </c>
      <c r="AY32" s="107"/>
    </row>
    <row r="33" spans="1:51">
      <c r="A33" s="37" t="s">
        <v>182</v>
      </c>
      <c r="B33" s="23" t="s">
        <v>184</v>
      </c>
      <c r="C33" s="110" t="s">
        <v>183</v>
      </c>
      <c r="D33" s="90">
        <v>4.1126049440784023</v>
      </c>
      <c r="E33" s="90">
        <v>10.561389086625349</v>
      </c>
      <c r="F33" s="90">
        <v>7.4897056442743972</v>
      </c>
      <c r="G33" s="90">
        <v>8.0977557708606405</v>
      </c>
      <c r="H33" s="90">
        <v>14.482851011519749</v>
      </c>
      <c r="I33" s="90">
        <v>8.901045203281048E-3</v>
      </c>
      <c r="J33" s="90">
        <v>1.9098733559095127</v>
      </c>
      <c r="K33" s="90">
        <v>1.0189484645637816</v>
      </c>
      <c r="L33" s="90">
        <v>1.9998587494752089</v>
      </c>
      <c r="M33" s="90">
        <v>9.0425816552021254E-2</v>
      </c>
      <c r="N33" s="90">
        <v>7.7943948411815835</v>
      </c>
      <c r="O33" s="90">
        <v>1.4321796028249962</v>
      </c>
      <c r="P33" s="90">
        <v>8.0246130753827125E-2</v>
      </c>
      <c r="Q33" s="90">
        <v>0.21796444135869134</v>
      </c>
      <c r="R33" s="90">
        <v>44.834442348992468</v>
      </c>
      <c r="S33" s="90">
        <v>0.38197207386091164</v>
      </c>
      <c r="T33" s="90">
        <v>117.3675319454578</v>
      </c>
      <c r="U33" s="90">
        <v>50.035392530504915</v>
      </c>
      <c r="V33" s="90">
        <v>64.112471306833783</v>
      </c>
      <c r="W33" s="90">
        <v>39.216256148608593</v>
      </c>
      <c r="X33" s="90">
        <v>0.55952113454013919</v>
      </c>
      <c r="Y33" s="90">
        <v>6.7829126147283691</v>
      </c>
      <c r="Z33" s="90">
        <v>8800.7324932392694</v>
      </c>
      <c r="AA33" s="90">
        <v>7952.8749286633101</v>
      </c>
      <c r="AB33" s="90">
        <v>16.878381669263234</v>
      </c>
      <c r="AC33" s="90">
        <v>319.8266639901554</v>
      </c>
      <c r="AD33" s="90">
        <v>22.172389058677634</v>
      </c>
      <c r="AE33" s="90">
        <v>51.097443446984265</v>
      </c>
      <c r="AF33" s="90">
        <v>2335.9026917217461</v>
      </c>
      <c r="AG33" s="90">
        <v>1699.7668950678978</v>
      </c>
      <c r="AH33" s="90">
        <v>1661.9170715553776</v>
      </c>
      <c r="AI33" s="90">
        <v>635.8728140602783</v>
      </c>
      <c r="AJ33" s="90">
        <v>239.86426020841336</v>
      </c>
      <c r="AK33" s="90">
        <v>229.75575300741218</v>
      </c>
      <c r="AL33" s="90">
        <v>754.15902576743372</v>
      </c>
      <c r="AM33" s="92">
        <f t="shared" si="0"/>
        <v>25103.408410464923</v>
      </c>
      <c r="AN33" s="90">
        <v>14061.868556913978</v>
      </c>
      <c r="AO33" s="90">
        <v>273.76167093798637</v>
      </c>
      <c r="AP33" s="92">
        <f t="shared" si="1"/>
        <v>14335.630227851965</v>
      </c>
      <c r="AQ33" s="90">
        <v>0</v>
      </c>
      <c r="AR33" s="90">
        <v>0</v>
      </c>
      <c r="AS33" s="92">
        <f t="shared" si="2"/>
        <v>0</v>
      </c>
      <c r="AT33" s="90">
        <v>764.73574397479365</v>
      </c>
      <c r="AU33" s="92">
        <f t="shared" si="3"/>
        <v>15100.365971826759</v>
      </c>
      <c r="AV33" s="83">
        <f t="shared" si="4"/>
        <v>40203.774382291682</v>
      </c>
      <c r="AY33" s="107"/>
    </row>
    <row r="34" spans="1:51">
      <c r="A34" s="37" t="s">
        <v>185</v>
      </c>
      <c r="B34" s="23" t="s">
        <v>187</v>
      </c>
      <c r="C34" s="110" t="s">
        <v>186</v>
      </c>
      <c r="D34" s="90">
        <v>4.0005624519992899</v>
      </c>
      <c r="E34" s="90">
        <v>77.686835963006274</v>
      </c>
      <c r="F34" s="90">
        <v>34.222659285079203</v>
      </c>
      <c r="G34" s="90">
        <v>294.14685840051447</v>
      </c>
      <c r="H34" s="90">
        <v>40.292944861036233</v>
      </c>
      <c r="I34" s="90">
        <v>8.0983896058380564E-2</v>
      </c>
      <c r="J34" s="90">
        <v>16.126262218884399</v>
      </c>
      <c r="K34" s="90">
        <v>44.081363048312568</v>
      </c>
      <c r="L34" s="90">
        <v>21.30646851803845</v>
      </c>
      <c r="M34" s="90">
        <v>11.655596242296051</v>
      </c>
      <c r="N34" s="90">
        <v>21.752156517623085</v>
      </c>
      <c r="O34" s="90">
        <v>926.98541955974656</v>
      </c>
      <c r="P34" s="90">
        <v>33.933866503430558</v>
      </c>
      <c r="Q34" s="90">
        <v>15.9626130008894</v>
      </c>
      <c r="R34" s="90">
        <v>1201.2898482749868</v>
      </c>
      <c r="S34" s="90">
        <v>74.101555379472344</v>
      </c>
      <c r="T34" s="90">
        <v>1473.9935301569712</v>
      </c>
      <c r="U34" s="90">
        <v>165.21173395493406</v>
      </c>
      <c r="V34" s="90">
        <v>375.30168315002902</v>
      </c>
      <c r="W34" s="90">
        <v>467.33678000139719</v>
      </c>
      <c r="X34" s="90">
        <v>259.81242646949232</v>
      </c>
      <c r="Y34" s="90">
        <v>339.22653564645356</v>
      </c>
      <c r="Z34" s="90">
        <v>297.21911437583992</v>
      </c>
      <c r="AA34" s="90">
        <v>4587.7868025730295</v>
      </c>
      <c r="AB34" s="90">
        <v>121.35486819989308</v>
      </c>
      <c r="AC34" s="90">
        <v>2468.8637455100011</v>
      </c>
      <c r="AD34" s="90">
        <v>318.28718886176682</v>
      </c>
      <c r="AE34" s="90">
        <v>433.81835156479065</v>
      </c>
      <c r="AF34" s="90">
        <v>116.24224310186433</v>
      </c>
      <c r="AG34" s="90">
        <v>1259.1758099511403</v>
      </c>
      <c r="AH34" s="90">
        <v>1175.9533296285347</v>
      </c>
      <c r="AI34" s="90">
        <v>546.53968687539611</v>
      </c>
      <c r="AJ34" s="90">
        <v>229.92417292966536</v>
      </c>
      <c r="AK34" s="90">
        <v>388.85234901728711</v>
      </c>
      <c r="AL34" s="90">
        <v>4701.7423692130642</v>
      </c>
      <c r="AM34" s="92">
        <f t="shared" si="0"/>
        <v>22544.268715302929</v>
      </c>
      <c r="AN34" s="90">
        <v>35759.911512754115</v>
      </c>
      <c r="AO34" s="90">
        <v>0</v>
      </c>
      <c r="AP34" s="92">
        <f t="shared" si="1"/>
        <v>35759.911512754115</v>
      </c>
      <c r="AQ34" s="90">
        <v>0</v>
      </c>
      <c r="AR34" s="90">
        <v>0</v>
      </c>
      <c r="AS34" s="92">
        <f t="shared" si="2"/>
        <v>0</v>
      </c>
      <c r="AT34" s="90">
        <v>40486.805814282918</v>
      </c>
      <c r="AU34" s="92">
        <f t="shared" si="3"/>
        <v>76246.71732703704</v>
      </c>
      <c r="AV34" s="83">
        <f t="shared" si="4"/>
        <v>98790.986042339966</v>
      </c>
      <c r="AY34" s="107"/>
    </row>
    <row r="35" spans="1:51">
      <c r="A35" s="37" t="s">
        <v>188</v>
      </c>
      <c r="B35" s="23" t="s">
        <v>190</v>
      </c>
      <c r="C35" s="110" t="s">
        <v>189</v>
      </c>
      <c r="D35" s="90">
        <v>0</v>
      </c>
      <c r="E35" s="90">
        <v>16.588205861643537</v>
      </c>
      <c r="F35" s="90">
        <v>13.10313836829174</v>
      </c>
      <c r="G35" s="90">
        <v>166.0217330425732</v>
      </c>
      <c r="H35" s="90">
        <v>276.20072734040053</v>
      </c>
      <c r="I35" s="90">
        <v>1.7105614295091255E-2</v>
      </c>
      <c r="J35" s="90">
        <v>2.5478220040430526</v>
      </c>
      <c r="K35" s="90">
        <v>1.9127603798713348</v>
      </c>
      <c r="L35" s="90">
        <v>1.2948060823925298</v>
      </c>
      <c r="M35" s="90">
        <v>0.95239616859391441</v>
      </c>
      <c r="N35" s="90">
        <v>6.3556409043498476</v>
      </c>
      <c r="O35" s="90">
        <v>74.428057868930239</v>
      </c>
      <c r="P35" s="90">
        <v>4.4094885378433846</v>
      </c>
      <c r="Q35" s="90">
        <v>7.7051124754197566</v>
      </c>
      <c r="R35" s="90">
        <v>76.515087179353444</v>
      </c>
      <c r="S35" s="90">
        <v>0.58996627430437631</v>
      </c>
      <c r="T35" s="90">
        <v>53.815029212943728</v>
      </c>
      <c r="U35" s="90">
        <v>9.7737775622859715</v>
      </c>
      <c r="V35" s="90">
        <v>12.457957117981326</v>
      </c>
      <c r="W35" s="90">
        <v>72.135590075734513</v>
      </c>
      <c r="X35" s="90">
        <v>0</v>
      </c>
      <c r="Y35" s="90">
        <v>61.084233364983042</v>
      </c>
      <c r="Z35" s="90">
        <v>52.755153759533087</v>
      </c>
      <c r="AA35" s="90">
        <v>2317.8555847003322</v>
      </c>
      <c r="AB35" s="90">
        <v>871.03768054704688</v>
      </c>
      <c r="AC35" s="90">
        <v>1764.8819641167211</v>
      </c>
      <c r="AD35" s="90">
        <v>42.320193003428692</v>
      </c>
      <c r="AE35" s="90">
        <v>344.81133484149802</v>
      </c>
      <c r="AF35" s="90">
        <v>41.432746325033413</v>
      </c>
      <c r="AG35" s="90">
        <v>336.15698059694853</v>
      </c>
      <c r="AH35" s="90">
        <v>571.9223693899429</v>
      </c>
      <c r="AI35" s="90">
        <v>683.21814491998384</v>
      </c>
      <c r="AJ35" s="90">
        <v>351.05214283638503</v>
      </c>
      <c r="AK35" s="90">
        <v>40.697325750133281</v>
      </c>
      <c r="AL35" s="90">
        <v>1273.9946287979733</v>
      </c>
      <c r="AM35" s="92">
        <f t="shared" si="0"/>
        <v>9550.0448850211942</v>
      </c>
      <c r="AN35" s="90">
        <v>0</v>
      </c>
      <c r="AO35" s="90">
        <v>788.30334481539512</v>
      </c>
      <c r="AP35" s="92">
        <f t="shared" si="1"/>
        <v>788.30334481539512</v>
      </c>
      <c r="AQ35" s="90">
        <v>904.79316366937292</v>
      </c>
      <c r="AR35" s="90">
        <v>0</v>
      </c>
      <c r="AS35" s="92">
        <f t="shared" si="2"/>
        <v>904.79316366937292</v>
      </c>
      <c r="AT35" s="90">
        <v>1281.2320817767597</v>
      </c>
      <c r="AU35" s="92">
        <f t="shared" si="3"/>
        <v>2974.328590261528</v>
      </c>
      <c r="AV35" s="83">
        <f t="shared" si="4"/>
        <v>12524.373475282722</v>
      </c>
      <c r="AY35" s="107"/>
    </row>
    <row r="36" spans="1:51">
      <c r="A36" s="37" t="s">
        <v>191</v>
      </c>
      <c r="B36" s="23" t="s">
        <v>193</v>
      </c>
      <c r="C36" s="110" t="s">
        <v>192</v>
      </c>
      <c r="D36" s="90">
        <v>361.89435389776975</v>
      </c>
      <c r="E36" s="90">
        <v>641.89276867009164</v>
      </c>
      <c r="F36" s="90">
        <v>665.03313210012982</v>
      </c>
      <c r="G36" s="90">
        <v>1122.7237586708191</v>
      </c>
      <c r="H36" s="90">
        <v>250.15775757516838</v>
      </c>
      <c r="I36" s="90">
        <v>229.54061658249486</v>
      </c>
      <c r="J36" s="90">
        <v>89.994259740051007</v>
      </c>
      <c r="K36" s="90">
        <v>658.08846458195387</v>
      </c>
      <c r="L36" s="90">
        <v>750.46367788910652</v>
      </c>
      <c r="M36" s="90">
        <v>10.528105358506085</v>
      </c>
      <c r="N36" s="90">
        <v>59.796284357827751</v>
      </c>
      <c r="O36" s="90">
        <v>2436.3012194675821</v>
      </c>
      <c r="P36" s="90">
        <v>631.70105250513598</v>
      </c>
      <c r="Q36" s="90">
        <v>320.3069439146326</v>
      </c>
      <c r="R36" s="90">
        <v>4976.6771378930443</v>
      </c>
      <c r="S36" s="90">
        <v>494.25559511694507</v>
      </c>
      <c r="T36" s="90">
        <v>8144.3770717235784</v>
      </c>
      <c r="U36" s="90">
        <v>2679.3213642257397</v>
      </c>
      <c r="V36" s="90">
        <v>301.94664168646193</v>
      </c>
      <c r="W36" s="90">
        <v>569.64569883382217</v>
      </c>
      <c r="X36" s="90">
        <v>110.79429127485031</v>
      </c>
      <c r="Y36" s="90">
        <v>1233.0064005267261</v>
      </c>
      <c r="Z36" s="90">
        <v>456.5132580358744</v>
      </c>
      <c r="AA36" s="90">
        <v>443.28913165509118</v>
      </c>
      <c r="AB36" s="90">
        <v>157.61434841396004</v>
      </c>
      <c r="AC36" s="90">
        <v>3894.8746656747112</v>
      </c>
      <c r="AD36" s="90">
        <v>6100.4537807933784</v>
      </c>
      <c r="AE36" s="90">
        <v>394.23437716987388</v>
      </c>
      <c r="AF36" s="90">
        <v>272.84598736433418</v>
      </c>
      <c r="AG36" s="90">
        <v>609.23787593723682</v>
      </c>
      <c r="AH36" s="90">
        <v>558.36028186520139</v>
      </c>
      <c r="AI36" s="90">
        <v>788.80318641498911</v>
      </c>
      <c r="AJ36" s="90">
        <v>677.87068891098625</v>
      </c>
      <c r="AK36" s="90">
        <v>969.7254702106178</v>
      </c>
      <c r="AL36" s="90">
        <v>3480.9975942164574</v>
      </c>
      <c r="AM36" s="92">
        <f t="shared" si="0"/>
        <v>45543.267243255155</v>
      </c>
      <c r="AN36" s="90">
        <v>15321.662624720235</v>
      </c>
      <c r="AO36" s="90">
        <v>29.145678090591531</v>
      </c>
      <c r="AP36" s="92">
        <f t="shared" si="1"/>
        <v>15350.808302810827</v>
      </c>
      <c r="AQ36" s="90">
        <v>0</v>
      </c>
      <c r="AR36" s="90">
        <v>0</v>
      </c>
      <c r="AS36" s="92">
        <f t="shared" si="2"/>
        <v>0</v>
      </c>
      <c r="AT36" s="90">
        <v>6542.3876490092571</v>
      </c>
      <c r="AU36" s="92">
        <f t="shared" si="3"/>
        <v>21893.195951820082</v>
      </c>
      <c r="AV36" s="83">
        <f t="shared" si="4"/>
        <v>67436.463195075237</v>
      </c>
      <c r="AY36" s="107"/>
    </row>
    <row r="37" spans="1:51">
      <c r="A37" s="37" t="s">
        <v>194</v>
      </c>
      <c r="B37" s="21" t="s">
        <v>196</v>
      </c>
      <c r="C37" s="111" t="s">
        <v>195</v>
      </c>
      <c r="D37" s="90">
        <v>235.40116950747279</v>
      </c>
      <c r="E37" s="90">
        <v>113.91363640501139</v>
      </c>
      <c r="F37" s="90">
        <v>55.983482021437773</v>
      </c>
      <c r="G37" s="90">
        <v>1807.6145188780433</v>
      </c>
      <c r="H37" s="90">
        <v>313.49873004489467</v>
      </c>
      <c r="I37" s="90">
        <v>0.11809314399062711</v>
      </c>
      <c r="J37" s="90">
        <v>15.560101604544347</v>
      </c>
      <c r="K37" s="90">
        <v>48.71875348537359</v>
      </c>
      <c r="L37" s="90">
        <v>36.535557071508237</v>
      </c>
      <c r="M37" s="90">
        <v>50.115483524709987</v>
      </c>
      <c r="N37" s="90">
        <v>52.52788849681275</v>
      </c>
      <c r="O37" s="90">
        <v>243.21657637637682</v>
      </c>
      <c r="P37" s="90">
        <v>61.978210938752284</v>
      </c>
      <c r="Q37" s="90">
        <v>28.7732255821211</v>
      </c>
      <c r="R37" s="90">
        <v>2440.3946794102681</v>
      </c>
      <c r="S37" s="90">
        <v>93.493222153733626</v>
      </c>
      <c r="T37" s="90">
        <v>1759.6745924242216</v>
      </c>
      <c r="U37" s="90">
        <v>887.39957024457351</v>
      </c>
      <c r="V37" s="90">
        <v>376.10294655801982</v>
      </c>
      <c r="W37" s="90">
        <v>729.33319844026335</v>
      </c>
      <c r="X37" s="90">
        <v>329.81638608386413</v>
      </c>
      <c r="Y37" s="90">
        <v>1065.9799236055906</v>
      </c>
      <c r="Z37" s="90">
        <v>218.0504751410293</v>
      </c>
      <c r="AA37" s="90">
        <v>1317.6786554687985</v>
      </c>
      <c r="AB37" s="90">
        <v>404.35118239143446</v>
      </c>
      <c r="AC37" s="90">
        <v>2543.4523859599499</v>
      </c>
      <c r="AD37" s="90">
        <v>134.9158422834418</v>
      </c>
      <c r="AE37" s="90">
        <v>1223.3471432999313</v>
      </c>
      <c r="AF37" s="90">
        <v>637.06525830764417</v>
      </c>
      <c r="AG37" s="90">
        <v>6298.2116474331096</v>
      </c>
      <c r="AH37" s="90">
        <v>320.55263009155004</v>
      </c>
      <c r="AI37" s="90">
        <v>443.08897551153501</v>
      </c>
      <c r="AJ37" s="90">
        <v>9.9058200455534511</v>
      </c>
      <c r="AK37" s="90">
        <v>425.18768502741545</v>
      </c>
      <c r="AL37" s="90">
        <v>1524.1090298468607</v>
      </c>
      <c r="AM37" s="92">
        <f t="shared" si="0"/>
        <v>26246.066676809845</v>
      </c>
      <c r="AN37" s="90">
        <v>90409.816002790496</v>
      </c>
      <c r="AO37" s="90">
        <v>76.04084008702894</v>
      </c>
      <c r="AP37" s="92">
        <f t="shared" si="1"/>
        <v>90485.856842877518</v>
      </c>
      <c r="AQ37" s="90">
        <v>0</v>
      </c>
      <c r="AR37" s="90">
        <v>0</v>
      </c>
      <c r="AS37" s="92">
        <f t="shared" si="2"/>
        <v>0</v>
      </c>
      <c r="AT37" s="90">
        <v>0</v>
      </c>
      <c r="AU37" s="92">
        <f t="shared" si="3"/>
        <v>90485.856842877518</v>
      </c>
      <c r="AV37" s="83">
        <f t="shared" si="4"/>
        <v>116731.92351968736</v>
      </c>
      <c r="AY37" s="107"/>
    </row>
    <row r="38" spans="1:51">
      <c r="A38" s="37" t="s">
        <v>197</v>
      </c>
      <c r="B38" s="23" t="s">
        <v>199</v>
      </c>
      <c r="C38" s="110" t="s">
        <v>198</v>
      </c>
      <c r="D38" s="90">
        <v>76.72777097877497</v>
      </c>
      <c r="E38" s="90">
        <v>170.27081183962048</v>
      </c>
      <c r="F38" s="90">
        <v>106.23992664939766</v>
      </c>
      <c r="G38" s="90">
        <v>677.81747319819999</v>
      </c>
      <c r="H38" s="90">
        <v>65.276106513425134</v>
      </c>
      <c r="I38" s="90">
        <v>2.2282873950480129</v>
      </c>
      <c r="J38" s="90">
        <v>12.170485806384518</v>
      </c>
      <c r="K38" s="90">
        <v>21.497783112418418</v>
      </c>
      <c r="L38" s="90">
        <v>19.480367438955398</v>
      </c>
      <c r="M38" s="90">
        <v>2.117563016721185</v>
      </c>
      <c r="N38" s="90">
        <v>23.192711560340818</v>
      </c>
      <c r="O38" s="90">
        <v>314.62441490037742</v>
      </c>
      <c r="P38" s="90">
        <v>134.32232322058013</v>
      </c>
      <c r="Q38" s="90">
        <v>14.545745327685895</v>
      </c>
      <c r="R38" s="90">
        <v>23679.602539009491</v>
      </c>
      <c r="S38" s="90">
        <v>209.70505664588612</v>
      </c>
      <c r="T38" s="90">
        <v>2695.5722127508534</v>
      </c>
      <c r="U38" s="90">
        <v>1767.1480953888142</v>
      </c>
      <c r="V38" s="90">
        <v>4113.6532286834463</v>
      </c>
      <c r="W38" s="90">
        <v>1155.9594306072975</v>
      </c>
      <c r="X38" s="90">
        <v>74.450985628289814</v>
      </c>
      <c r="Y38" s="90">
        <v>239.19597232358367</v>
      </c>
      <c r="Z38" s="90">
        <v>1037.8233283216948</v>
      </c>
      <c r="AA38" s="90">
        <v>672.41567151102936</v>
      </c>
      <c r="AB38" s="90">
        <v>88.120576883074506</v>
      </c>
      <c r="AC38" s="90">
        <v>5331.613453682854</v>
      </c>
      <c r="AD38" s="90">
        <v>107.27766692331522</v>
      </c>
      <c r="AE38" s="90">
        <v>8359.0339002210385</v>
      </c>
      <c r="AF38" s="90">
        <v>349.18575200629743</v>
      </c>
      <c r="AG38" s="90">
        <v>2207.5953837628899</v>
      </c>
      <c r="AH38" s="90">
        <v>127.37308880523059</v>
      </c>
      <c r="AI38" s="90">
        <v>108.57160019634161</v>
      </c>
      <c r="AJ38" s="90">
        <v>87.014295091053043</v>
      </c>
      <c r="AK38" s="90">
        <v>1214.5245752397279</v>
      </c>
      <c r="AL38" s="90">
        <v>4584.8244489764547</v>
      </c>
      <c r="AM38" s="92">
        <f t="shared" si="0"/>
        <v>59851.1730336166</v>
      </c>
      <c r="AN38" s="90">
        <v>665.55616174888223</v>
      </c>
      <c r="AO38" s="90">
        <v>36.238525446552558</v>
      </c>
      <c r="AP38" s="92">
        <f t="shared" si="1"/>
        <v>701.79468719543479</v>
      </c>
      <c r="AQ38" s="90">
        <v>35.05775370954656</v>
      </c>
      <c r="AR38" s="90">
        <v>0</v>
      </c>
      <c r="AS38" s="92">
        <f t="shared" si="2"/>
        <v>35.05775370954656</v>
      </c>
      <c r="AT38" s="90">
        <v>20819.467431079152</v>
      </c>
      <c r="AU38" s="92">
        <f t="shared" si="3"/>
        <v>21556.319871984131</v>
      </c>
      <c r="AV38" s="83">
        <f t="shared" si="4"/>
        <v>81407.492905600724</v>
      </c>
      <c r="AY38" s="107"/>
    </row>
    <row r="39" spans="1:51">
      <c r="A39" s="37" t="s">
        <v>200</v>
      </c>
      <c r="B39" s="23" t="s">
        <v>202</v>
      </c>
      <c r="C39" s="110" t="s">
        <v>201</v>
      </c>
      <c r="D39" s="90">
        <v>1721.3122693483342</v>
      </c>
      <c r="E39" s="90">
        <v>72.126933723631907</v>
      </c>
      <c r="F39" s="90">
        <v>127.99513722702852</v>
      </c>
      <c r="G39" s="90">
        <v>198.34942139955339</v>
      </c>
      <c r="H39" s="90">
        <v>16.929022635614288</v>
      </c>
      <c r="I39" s="90">
        <v>0</v>
      </c>
      <c r="J39" s="90">
        <v>0.58065604642294966</v>
      </c>
      <c r="K39" s="90">
        <v>5.218792494166606</v>
      </c>
      <c r="L39" s="90">
        <v>5.5908897310862375</v>
      </c>
      <c r="M39" s="90">
        <v>15.594425025888158</v>
      </c>
      <c r="N39" s="90">
        <v>12.781931752374707</v>
      </c>
      <c r="O39" s="90">
        <v>209.03065066130628</v>
      </c>
      <c r="P39" s="90">
        <v>61.922980291698842</v>
      </c>
      <c r="Q39" s="90">
        <v>19.97454228727851</v>
      </c>
      <c r="R39" s="90">
        <v>873.67969470145943</v>
      </c>
      <c r="S39" s="90">
        <v>114.09355618203831</v>
      </c>
      <c r="T39" s="90">
        <v>1346.3843715239595</v>
      </c>
      <c r="U39" s="90">
        <v>202.60822586679481</v>
      </c>
      <c r="V39" s="90">
        <v>38.149208317565936</v>
      </c>
      <c r="W39" s="90">
        <v>317.9062833236394</v>
      </c>
      <c r="X39" s="90">
        <v>263.35228539537565</v>
      </c>
      <c r="Y39" s="90">
        <v>120.33392971442851</v>
      </c>
      <c r="Z39" s="90">
        <v>1063.2593482785592</v>
      </c>
      <c r="AA39" s="90">
        <v>3204.9208169333551</v>
      </c>
      <c r="AB39" s="90">
        <v>21.829728678348737</v>
      </c>
      <c r="AC39" s="90">
        <v>1569.4528660498208</v>
      </c>
      <c r="AD39" s="90">
        <v>330.02985178346239</v>
      </c>
      <c r="AE39" s="90">
        <v>404.12342093304079</v>
      </c>
      <c r="AF39" s="90">
        <v>158.88193779082738</v>
      </c>
      <c r="AG39" s="90">
        <v>809.99545253109591</v>
      </c>
      <c r="AH39" s="90">
        <v>43.069320450795409</v>
      </c>
      <c r="AI39" s="90">
        <v>34.865024821779578</v>
      </c>
      <c r="AJ39" s="90">
        <v>26.572268590546592</v>
      </c>
      <c r="AK39" s="90">
        <v>371.2690555078467</v>
      </c>
      <c r="AL39" s="90">
        <v>1758.1295506986914</v>
      </c>
      <c r="AM39" s="92">
        <f t="shared" si="0"/>
        <v>15540.313850697816</v>
      </c>
      <c r="AN39" s="90">
        <v>956.11868286040499</v>
      </c>
      <c r="AO39" s="90">
        <v>368.19890229592232</v>
      </c>
      <c r="AP39" s="92">
        <f t="shared" si="1"/>
        <v>1324.3175851563274</v>
      </c>
      <c r="AQ39" s="90">
        <v>37.561878974514173</v>
      </c>
      <c r="AR39" s="90">
        <v>0</v>
      </c>
      <c r="AS39" s="92">
        <f t="shared" si="2"/>
        <v>37.561878974514173</v>
      </c>
      <c r="AT39" s="90">
        <v>3810.9944622987114</v>
      </c>
      <c r="AU39" s="92">
        <f t="shared" si="3"/>
        <v>5172.8739264295527</v>
      </c>
      <c r="AV39" s="83">
        <f t="shared" si="4"/>
        <v>20713.187777127368</v>
      </c>
      <c r="AY39" s="107"/>
    </row>
    <row r="40" spans="1:51">
      <c r="A40" s="37" t="s">
        <v>203</v>
      </c>
      <c r="B40" s="23" t="s">
        <v>205</v>
      </c>
      <c r="C40" s="110" t="s">
        <v>204</v>
      </c>
      <c r="D40" s="90">
        <v>2.0506538625579798E-2</v>
      </c>
      <c r="E40" s="90">
        <v>353.48519238052535</v>
      </c>
      <c r="F40" s="90">
        <v>99.08402022659277</v>
      </c>
      <c r="G40" s="90">
        <v>814.12943934835278</v>
      </c>
      <c r="H40" s="90">
        <v>98.312403694379185</v>
      </c>
      <c r="I40" s="90">
        <v>0</v>
      </c>
      <c r="J40" s="90">
        <v>38.089871440106457</v>
      </c>
      <c r="K40" s="90">
        <v>87.832590712988036</v>
      </c>
      <c r="L40" s="90">
        <v>60.777556482576514</v>
      </c>
      <c r="M40" s="90">
        <v>30.614160771686741</v>
      </c>
      <c r="N40" s="90">
        <v>27.155515086842758</v>
      </c>
      <c r="O40" s="90">
        <v>1286.8017768780937</v>
      </c>
      <c r="P40" s="90">
        <v>475.08458423334548</v>
      </c>
      <c r="Q40" s="90">
        <v>56.067703577891834</v>
      </c>
      <c r="R40" s="90">
        <v>9191.3357435930975</v>
      </c>
      <c r="S40" s="90">
        <v>61.673056674540504</v>
      </c>
      <c r="T40" s="90">
        <v>2534.3487654304727</v>
      </c>
      <c r="U40" s="90">
        <v>356.83202214454667</v>
      </c>
      <c r="V40" s="90">
        <v>16964.947165715101</v>
      </c>
      <c r="W40" s="90">
        <v>954.91236528053867</v>
      </c>
      <c r="X40" s="90">
        <v>208.2505515799208</v>
      </c>
      <c r="Y40" s="90">
        <v>732.62122730731562</v>
      </c>
      <c r="Z40" s="90">
        <v>988.58128307562697</v>
      </c>
      <c r="AA40" s="90">
        <v>4895.5074037873765</v>
      </c>
      <c r="AB40" s="90">
        <v>68.813862094354462</v>
      </c>
      <c r="AC40" s="90">
        <v>1957.4798055571891</v>
      </c>
      <c r="AD40" s="90">
        <v>259.96875027272461</v>
      </c>
      <c r="AE40" s="90">
        <v>4200.471926765289</v>
      </c>
      <c r="AF40" s="90">
        <v>228.21495752863999</v>
      </c>
      <c r="AG40" s="90">
        <v>3562.5012206424326</v>
      </c>
      <c r="AH40" s="90">
        <v>767.63223636413341</v>
      </c>
      <c r="AI40" s="90">
        <v>136.14510804422295</v>
      </c>
      <c r="AJ40" s="90">
        <v>604.54154617117024</v>
      </c>
      <c r="AK40" s="90">
        <v>399.38783848565464</v>
      </c>
      <c r="AL40" s="90">
        <v>2814.6776150496689</v>
      </c>
      <c r="AM40" s="92">
        <f t="shared" si="0"/>
        <v>55316.299772936014</v>
      </c>
      <c r="AN40" s="90">
        <v>9430.0524567097746</v>
      </c>
      <c r="AO40" s="90">
        <v>2181.3916752347291</v>
      </c>
      <c r="AP40" s="92">
        <f t="shared" si="1"/>
        <v>11611.444131944503</v>
      </c>
      <c r="AQ40" s="90">
        <v>0</v>
      </c>
      <c r="AR40" s="90">
        <v>0</v>
      </c>
      <c r="AS40" s="92">
        <f t="shared" si="2"/>
        <v>0</v>
      </c>
      <c r="AT40" s="90">
        <v>35995.972721891179</v>
      </c>
      <c r="AU40" s="92">
        <f t="shared" si="3"/>
        <v>47607.416853835683</v>
      </c>
      <c r="AV40" s="83">
        <f t="shared" si="4"/>
        <v>102923.7166267717</v>
      </c>
      <c r="AY40" s="107"/>
    </row>
    <row r="41" spans="1:51">
      <c r="A41" s="37" t="s">
        <v>206</v>
      </c>
      <c r="B41" s="23" t="s">
        <v>208</v>
      </c>
      <c r="C41" s="110" t="s">
        <v>207</v>
      </c>
      <c r="D41" s="90">
        <v>0</v>
      </c>
      <c r="E41" s="90">
        <v>0</v>
      </c>
      <c r="F41" s="90">
        <v>0</v>
      </c>
      <c r="G41" s="90">
        <v>0</v>
      </c>
      <c r="H41" s="90">
        <v>0</v>
      </c>
      <c r="I41" s="90">
        <v>0</v>
      </c>
      <c r="J41" s="90">
        <v>0</v>
      </c>
      <c r="K41" s="90">
        <v>0</v>
      </c>
      <c r="L41" s="90">
        <v>0</v>
      </c>
      <c r="M41" s="90">
        <v>0</v>
      </c>
      <c r="N41" s="90">
        <v>0</v>
      </c>
      <c r="O41" s="90">
        <v>0</v>
      </c>
      <c r="P41" s="90">
        <v>0</v>
      </c>
      <c r="Q41" s="90">
        <v>0</v>
      </c>
      <c r="R41" s="90">
        <v>0</v>
      </c>
      <c r="S41" s="90">
        <v>0</v>
      </c>
      <c r="T41" s="90">
        <v>0</v>
      </c>
      <c r="U41" s="90">
        <v>0</v>
      </c>
      <c r="V41" s="90">
        <v>0</v>
      </c>
      <c r="W41" s="90">
        <v>0</v>
      </c>
      <c r="X41" s="90">
        <v>0</v>
      </c>
      <c r="Y41" s="90">
        <v>0</v>
      </c>
      <c r="Z41" s="90">
        <v>2.374715712253888</v>
      </c>
      <c r="AA41" s="90">
        <v>0</v>
      </c>
      <c r="AB41" s="90">
        <v>0</v>
      </c>
      <c r="AC41" s="90">
        <v>0</v>
      </c>
      <c r="AD41" s="90">
        <v>0</v>
      </c>
      <c r="AE41" s="90">
        <v>0</v>
      </c>
      <c r="AF41" s="90">
        <v>3.7051566066004307E-3</v>
      </c>
      <c r="AG41" s="90">
        <v>0</v>
      </c>
      <c r="AH41" s="90">
        <v>82.12703631451113</v>
      </c>
      <c r="AI41" s="90">
        <v>16.916113288629493</v>
      </c>
      <c r="AJ41" s="90">
        <v>5.1985474682090071</v>
      </c>
      <c r="AK41" s="90">
        <v>3.1281466805358309</v>
      </c>
      <c r="AL41" s="90">
        <v>14.1382297698862</v>
      </c>
      <c r="AM41" s="92">
        <f t="shared" si="0"/>
        <v>123.88649439063215</v>
      </c>
      <c r="AN41" s="90">
        <v>376.89688520996333</v>
      </c>
      <c r="AO41" s="90">
        <v>77534.147162758862</v>
      </c>
      <c r="AP41" s="92">
        <f t="shared" si="1"/>
        <v>77911.044047968826</v>
      </c>
      <c r="AQ41" s="90">
        <v>0</v>
      </c>
      <c r="AR41" s="90">
        <v>0</v>
      </c>
      <c r="AS41" s="92">
        <f t="shared" si="2"/>
        <v>0</v>
      </c>
      <c r="AT41" s="90">
        <v>9634.7361827344375</v>
      </c>
      <c r="AU41" s="92">
        <f t="shared" si="3"/>
        <v>87545.780230703269</v>
      </c>
      <c r="AV41" s="83">
        <f t="shared" si="4"/>
        <v>87669.666725093906</v>
      </c>
      <c r="AY41" s="107"/>
    </row>
    <row r="42" spans="1:51">
      <c r="A42" s="37" t="s">
        <v>209</v>
      </c>
      <c r="B42" s="23" t="s">
        <v>211</v>
      </c>
      <c r="C42" s="110" t="s">
        <v>210</v>
      </c>
      <c r="D42" s="90">
        <v>0</v>
      </c>
      <c r="E42" s="90">
        <v>59.094365381882859</v>
      </c>
      <c r="F42" s="90">
        <v>2.0269767472220472</v>
      </c>
      <c r="G42" s="90">
        <v>22.150167413257591</v>
      </c>
      <c r="H42" s="90">
        <v>9.5818684212692795E-2</v>
      </c>
      <c r="I42" s="90">
        <v>0</v>
      </c>
      <c r="J42" s="90">
        <v>1.1284660020324102E-2</v>
      </c>
      <c r="K42" s="90">
        <v>5.8160603612811453E-2</v>
      </c>
      <c r="L42" s="90">
        <v>8.6726775061956016E-2</v>
      </c>
      <c r="M42" s="90">
        <v>0</v>
      </c>
      <c r="N42" s="90">
        <v>13.904543052054732</v>
      </c>
      <c r="O42" s="90">
        <v>0.50291621070591064</v>
      </c>
      <c r="P42" s="90">
        <v>0</v>
      </c>
      <c r="Q42" s="90">
        <v>0.67545716236931075</v>
      </c>
      <c r="R42" s="90">
        <v>171.37209087260965</v>
      </c>
      <c r="S42" s="90">
        <v>0.30904419765803232</v>
      </c>
      <c r="T42" s="90">
        <v>30.18476223956883</v>
      </c>
      <c r="U42" s="90">
        <v>2.9702892089183384</v>
      </c>
      <c r="V42" s="90">
        <v>134.39319640638993</v>
      </c>
      <c r="W42" s="90">
        <v>54.469609046300853</v>
      </c>
      <c r="X42" s="90">
        <v>0</v>
      </c>
      <c r="Y42" s="90">
        <v>10.278803188731544</v>
      </c>
      <c r="Z42" s="90">
        <v>107.16027000543575</v>
      </c>
      <c r="AA42" s="90">
        <v>0.91479169919013359</v>
      </c>
      <c r="AB42" s="90">
        <v>2.0001838002872416</v>
      </c>
      <c r="AC42" s="90">
        <v>426.87803536199988</v>
      </c>
      <c r="AD42" s="90">
        <v>1.8110439011233286</v>
      </c>
      <c r="AE42" s="90">
        <v>222.01446233795809</v>
      </c>
      <c r="AF42" s="90">
        <v>97.637350774635408</v>
      </c>
      <c r="AG42" s="90">
        <v>283.13048383983721</v>
      </c>
      <c r="AH42" s="90">
        <v>1106.9706712226393</v>
      </c>
      <c r="AI42" s="90">
        <v>143.15929783907018</v>
      </c>
      <c r="AJ42" s="90">
        <v>40.134208293214002</v>
      </c>
      <c r="AK42" s="90">
        <v>140.03391106048656</v>
      </c>
      <c r="AL42" s="90">
        <v>67.360514664377448</v>
      </c>
      <c r="AM42" s="92">
        <f t="shared" si="0"/>
        <v>3141.7894366508326</v>
      </c>
      <c r="AN42" s="90">
        <v>23241.820572065542</v>
      </c>
      <c r="AO42" s="90">
        <v>43783.67126489777</v>
      </c>
      <c r="AP42" s="92">
        <f t="shared" si="1"/>
        <v>67025.491836963309</v>
      </c>
      <c r="AQ42" s="90">
        <v>0</v>
      </c>
      <c r="AR42" s="90">
        <v>0</v>
      </c>
      <c r="AS42" s="92">
        <f t="shared" si="2"/>
        <v>0</v>
      </c>
      <c r="AT42" s="90">
        <v>2961.5023103088079</v>
      </c>
      <c r="AU42" s="92">
        <f t="shared" si="3"/>
        <v>69986.994147272111</v>
      </c>
      <c r="AV42" s="83">
        <f t="shared" si="4"/>
        <v>73128.783583922937</v>
      </c>
      <c r="AY42" s="107"/>
    </row>
    <row r="43" spans="1:51">
      <c r="A43" s="37" t="s">
        <v>212</v>
      </c>
      <c r="B43" s="23" t="s">
        <v>214</v>
      </c>
      <c r="C43" s="110" t="s">
        <v>213</v>
      </c>
      <c r="D43" s="90">
        <v>0</v>
      </c>
      <c r="E43" s="90">
        <v>11.362728301396537</v>
      </c>
      <c r="F43" s="90">
        <v>0.38988786749061971</v>
      </c>
      <c r="G43" s="90">
        <v>4.2760983688781353</v>
      </c>
      <c r="H43" s="90">
        <v>1.8167402572602916E-2</v>
      </c>
      <c r="I43" s="90">
        <v>0</v>
      </c>
      <c r="J43" s="90">
        <v>2.1698612252051826E-3</v>
      </c>
      <c r="K43" s="90">
        <v>1.131847326015805E-2</v>
      </c>
      <c r="L43" s="90">
        <v>1.7254062078264718E-2</v>
      </c>
      <c r="M43" s="90">
        <v>0</v>
      </c>
      <c r="N43" s="90">
        <v>2.6758642288135226</v>
      </c>
      <c r="O43" s="90">
        <v>9.6244889175249135E-2</v>
      </c>
      <c r="P43" s="90">
        <v>0</v>
      </c>
      <c r="Q43" s="90">
        <v>0.13069648340760992</v>
      </c>
      <c r="R43" s="90">
        <v>32.945664393145883</v>
      </c>
      <c r="S43" s="90">
        <v>5.9353848243434384E-2</v>
      </c>
      <c r="T43" s="90">
        <v>5.8245027591889533</v>
      </c>
      <c r="U43" s="90">
        <v>0.57109127266308313</v>
      </c>
      <c r="V43" s="90">
        <v>25.934314872740867</v>
      </c>
      <c r="W43" s="90">
        <v>10.852921840786427</v>
      </c>
      <c r="X43" s="90">
        <v>0</v>
      </c>
      <c r="Y43" s="90">
        <v>1.9769734803031165</v>
      </c>
      <c r="Z43" s="90">
        <v>37.758221867584652</v>
      </c>
      <c r="AA43" s="90">
        <v>0.1739187350306482</v>
      </c>
      <c r="AB43" s="90">
        <v>0.45296374849100202</v>
      </c>
      <c r="AC43" s="90">
        <v>0.14889181704096674</v>
      </c>
      <c r="AD43" s="90">
        <v>0.33903131594524727</v>
      </c>
      <c r="AE43" s="90">
        <v>42.683811720199152</v>
      </c>
      <c r="AF43" s="90">
        <v>18.798227121421199</v>
      </c>
      <c r="AG43" s="90">
        <v>54.683949510722314</v>
      </c>
      <c r="AH43" s="90">
        <v>391.11305163302461</v>
      </c>
      <c r="AI43" s="90">
        <v>54.074240471181959</v>
      </c>
      <c r="AJ43" s="90">
        <v>21.64887770482202</v>
      </c>
      <c r="AK43" s="90">
        <v>462.48645854730574</v>
      </c>
      <c r="AL43" s="90">
        <v>3497.916783123263</v>
      </c>
      <c r="AM43" s="92">
        <f t="shared" si="0"/>
        <v>4679.4236797214026</v>
      </c>
      <c r="AN43" s="90">
        <v>34808.216851676916</v>
      </c>
      <c r="AO43" s="90">
        <v>39738.429125925337</v>
      </c>
      <c r="AP43" s="92">
        <f>SUM(AN43:AO43)</f>
        <v>74546.645977602253</v>
      </c>
      <c r="AQ43" s="90">
        <v>0</v>
      </c>
      <c r="AR43" s="90">
        <v>0</v>
      </c>
      <c r="AS43" s="92">
        <f t="shared" si="2"/>
        <v>0</v>
      </c>
      <c r="AT43" s="90">
        <v>4449.3806689617086</v>
      </c>
      <c r="AU43" s="92">
        <f t="shared" si="3"/>
        <v>78996.026646563958</v>
      </c>
      <c r="AV43" s="83">
        <f t="shared" si="4"/>
        <v>83675.450326285354</v>
      </c>
      <c r="AY43" s="107"/>
    </row>
    <row r="44" spans="1:51" s="25" customFormat="1">
      <c r="A44" s="37" t="s">
        <v>215</v>
      </c>
      <c r="B44" s="23" t="s">
        <v>216</v>
      </c>
      <c r="C44" s="110" t="s">
        <v>64</v>
      </c>
      <c r="D44" s="90">
        <v>0.43069858319437027</v>
      </c>
      <c r="E44" s="90">
        <v>0.39916138179139576</v>
      </c>
      <c r="F44" s="90">
        <v>5.4581479438310633E-2</v>
      </c>
      <c r="G44" s="90">
        <v>0.52095815538718782</v>
      </c>
      <c r="H44" s="90">
        <v>3.0298354566804808</v>
      </c>
      <c r="I44" s="90">
        <v>0</v>
      </c>
      <c r="J44" s="90">
        <v>6.1909986303884136E-4</v>
      </c>
      <c r="K44" s="90">
        <v>7.9266481620546784E-3</v>
      </c>
      <c r="L44" s="90">
        <v>7.5760984206216547E-2</v>
      </c>
      <c r="M44" s="90">
        <v>6.0699198539702734E-5</v>
      </c>
      <c r="N44" s="90">
        <v>0.55379936037775612</v>
      </c>
      <c r="O44" s="90">
        <v>1.3794101918780369E-2</v>
      </c>
      <c r="P44" s="90">
        <v>2.0040365253878967E-3</v>
      </c>
      <c r="Q44" s="90">
        <v>1.0342039696593704E-2</v>
      </c>
      <c r="R44" s="90">
        <v>2.0195912881727858</v>
      </c>
      <c r="S44" s="90">
        <v>9.8655204487658014E-3</v>
      </c>
      <c r="T44" s="90">
        <v>0.78215473141528602</v>
      </c>
      <c r="U44" s="90">
        <v>5.6787342536186933E-2</v>
      </c>
      <c r="V44" s="90">
        <v>0.92976490958646341</v>
      </c>
      <c r="W44" s="90">
        <v>4.3898921263834163</v>
      </c>
      <c r="X44" s="90">
        <v>1.0435425912317363E-3</v>
      </c>
      <c r="Y44" s="90">
        <v>0.14208682586017923</v>
      </c>
      <c r="Z44" s="90">
        <v>93.571132756074221</v>
      </c>
      <c r="AA44" s="90">
        <v>4.8953440433279656E-3</v>
      </c>
      <c r="AB44" s="90">
        <v>0.10170790769165655</v>
      </c>
      <c r="AC44" s="90">
        <v>26.568914052274945</v>
      </c>
      <c r="AD44" s="90">
        <v>1.8193913267334286E-2</v>
      </c>
      <c r="AE44" s="90">
        <v>0.21839962948665126</v>
      </c>
      <c r="AF44" s="90">
        <v>0.23334259410629421</v>
      </c>
      <c r="AG44" s="90">
        <v>0.67506443286521844</v>
      </c>
      <c r="AH44" s="90">
        <v>879.04022322504215</v>
      </c>
      <c r="AI44" s="90">
        <v>120.65139000588378</v>
      </c>
      <c r="AJ44" s="90">
        <v>47.472089007349595</v>
      </c>
      <c r="AK44" s="90">
        <v>381.05916175379122</v>
      </c>
      <c r="AL44" s="90">
        <v>44.540054219190232</v>
      </c>
      <c r="AM44" s="92">
        <f t="shared" si="0"/>
        <v>1607.5852971545009</v>
      </c>
      <c r="AN44" s="90">
        <v>28373.472901293273</v>
      </c>
      <c r="AO44" s="90">
        <v>2592.6213655364963</v>
      </c>
      <c r="AP44" s="92">
        <f t="shared" si="1"/>
        <v>30966.094266829768</v>
      </c>
      <c r="AQ44" s="90">
        <v>0</v>
      </c>
      <c r="AR44" s="90">
        <v>0</v>
      </c>
      <c r="AS44" s="92">
        <f t="shared" si="2"/>
        <v>0</v>
      </c>
      <c r="AT44" s="90">
        <v>19289.924927637629</v>
      </c>
      <c r="AU44" s="92">
        <f t="shared" si="3"/>
        <v>50256.019194467401</v>
      </c>
      <c r="AV44" s="83">
        <f t="shared" si="4"/>
        <v>51863.604491621903</v>
      </c>
      <c r="AX44" s="84"/>
      <c r="AY44" s="107"/>
    </row>
    <row r="45" spans="1:51" s="25" customFormat="1">
      <c r="A45" s="37" t="s">
        <v>217</v>
      </c>
      <c r="B45" s="23" t="s">
        <v>218</v>
      </c>
      <c r="C45" s="110" t="s">
        <v>65</v>
      </c>
      <c r="D45" s="90">
        <v>0</v>
      </c>
      <c r="E45" s="90">
        <v>4.9480327174389827E-2</v>
      </c>
      <c r="F45" s="90">
        <v>43.062154573480626</v>
      </c>
      <c r="G45" s="90">
        <v>30.557222634795227</v>
      </c>
      <c r="H45" s="90">
        <v>1.4503832446166123E-2</v>
      </c>
      <c r="I45" s="90">
        <v>0</v>
      </c>
      <c r="J45" s="90">
        <v>3.0109940056345813E-3</v>
      </c>
      <c r="K45" s="90">
        <v>1.5355549060569974E-2</v>
      </c>
      <c r="L45" s="90">
        <v>1.0742829823074245E-2</v>
      </c>
      <c r="M45" s="90">
        <v>0</v>
      </c>
      <c r="N45" s="90">
        <v>83.799246030132835</v>
      </c>
      <c r="O45" s="90">
        <v>1.7282391212218695E-2</v>
      </c>
      <c r="P45" s="90">
        <v>0</v>
      </c>
      <c r="Q45" s="90">
        <v>2.1959956791413195E-2</v>
      </c>
      <c r="R45" s="90">
        <v>9.3277331343140144</v>
      </c>
      <c r="S45" s="90">
        <v>8.7305591360570204E-3</v>
      </c>
      <c r="T45" s="90">
        <v>511.38314523337112</v>
      </c>
      <c r="U45" s="90">
        <v>81.387604962578308</v>
      </c>
      <c r="V45" s="90">
        <v>0.15860519100334453</v>
      </c>
      <c r="W45" s="90">
        <v>0.78776843505039507</v>
      </c>
      <c r="X45" s="90">
        <v>0</v>
      </c>
      <c r="Y45" s="90">
        <v>34.25984398278316</v>
      </c>
      <c r="Z45" s="90">
        <v>0.84542036087782158</v>
      </c>
      <c r="AA45" s="90">
        <v>0.13430098079900207</v>
      </c>
      <c r="AB45" s="90">
        <v>29.257133710524347</v>
      </c>
      <c r="AC45" s="90">
        <v>15.419666061913635</v>
      </c>
      <c r="AD45" s="90">
        <v>0.70386402360486966</v>
      </c>
      <c r="AE45" s="90">
        <v>0.76985046602789708</v>
      </c>
      <c r="AF45" s="90">
        <v>0.33904610922382078</v>
      </c>
      <c r="AG45" s="90">
        <v>1.403332646257798</v>
      </c>
      <c r="AH45" s="90">
        <v>1357.6912036458434</v>
      </c>
      <c r="AI45" s="90">
        <v>9.8083063808761306</v>
      </c>
      <c r="AJ45" s="90">
        <v>5.7720169218388655</v>
      </c>
      <c r="AK45" s="90">
        <v>0.95301071193326614</v>
      </c>
      <c r="AL45" s="90">
        <v>101.57123899044379</v>
      </c>
      <c r="AM45" s="92">
        <f t="shared" si="0"/>
        <v>2319.5327816273229</v>
      </c>
      <c r="AN45" s="90">
        <v>40025.96628014274</v>
      </c>
      <c r="AO45" s="90">
        <v>10129.822709679</v>
      </c>
      <c r="AP45" s="92">
        <f t="shared" si="1"/>
        <v>50155.78898982174</v>
      </c>
      <c r="AQ45" s="90">
        <v>0</v>
      </c>
      <c r="AR45" s="90">
        <v>0</v>
      </c>
      <c r="AS45" s="92">
        <f t="shared" si="2"/>
        <v>0</v>
      </c>
      <c r="AT45" s="90">
        <v>5400.6167456450085</v>
      </c>
      <c r="AU45" s="92">
        <f t="shared" si="3"/>
        <v>55556.405735466746</v>
      </c>
      <c r="AV45" s="83">
        <f t="shared" si="4"/>
        <v>57875.938517094066</v>
      </c>
      <c r="AX45" s="84"/>
      <c r="AY45" s="107"/>
    </row>
    <row r="46" spans="1:51" s="25" customFormat="1" ht="15" thickBot="1">
      <c r="A46" s="121" t="s">
        <v>219</v>
      </c>
      <c r="B46" s="122" t="s">
        <v>280</v>
      </c>
      <c r="C46" s="121" t="s">
        <v>242</v>
      </c>
      <c r="D46" s="100">
        <f>SUM(D11:D45)</f>
        <v>114990.51961306136</v>
      </c>
      <c r="E46" s="75">
        <f t="shared" ref="E46:AV46" si="5">SUM(E11:E45)</f>
        <v>32818.935440161869</v>
      </c>
      <c r="F46" s="75">
        <f t="shared" si="5"/>
        <v>39109.8757807652</v>
      </c>
      <c r="G46" s="75">
        <f t="shared" si="5"/>
        <v>30172.485242769242</v>
      </c>
      <c r="H46" s="75">
        <f t="shared" si="5"/>
        <v>11845.235863353211</v>
      </c>
      <c r="I46" s="75">
        <f t="shared" si="5"/>
        <v>2517.0340547386031</v>
      </c>
      <c r="J46" s="75">
        <f t="shared" si="5"/>
        <v>3429.4441203320548</v>
      </c>
      <c r="K46" s="75">
        <f t="shared" si="5"/>
        <v>31400.636241911314</v>
      </c>
      <c r="L46" s="75">
        <f t="shared" si="5"/>
        <v>38776.901051116205</v>
      </c>
      <c r="M46" s="75">
        <f t="shared" si="5"/>
        <v>2027.1788598696542</v>
      </c>
      <c r="N46" s="75">
        <f t="shared" si="5"/>
        <v>10706.409047903056</v>
      </c>
      <c r="O46" s="75">
        <f t="shared" si="5"/>
        <v>12320.362663937463</v>
      </c>
      <c r="P46" s="75">
        <f t="shared" si="5"/>
        <v>4998.0603040245096</v>
      </c>
      <c r="Q46" s="75">
        <f t="shared" si="5"/>
        <v>6912.1595468905434</v>
      </c>
      <c r="R46" s="75">
        <f t="shared" si="5"/>
        <v>282180.59818442439</v>
      </c>
      <c r="S46" s="75">
        <f t="shared" si="5"/>
        <v>4415.3730838698957</v>
      </c>
      <c r="T46" s="75">
        <f t="shared" si="5"/>
        <v>53003.218090747119</v>
      </c>
      <c r="U46" s="75">
        <f t="shared" si="5"/>
        <v>23953.39472180088</v>
      </c>
      <c r="V46" s="75">
        <f t="shared" si="5"/>
        <v>38910.764868866638</v>
      </c>
      <c r="W46" s="75">
        <f t="shared" si="5"/>
        <v>16223.318531676912</v>
      </c>
      <c r="X46" s="75">
        <f t="shared" si="5"/>
        <v>3374.0671611081225</v>
      </c>
      <c r="Y46" s="75">
        <f t="shared" si="5"/>
        <v>35409.08372373254</v>
      </c>
      <c r="Z46" s="75">
        <f t="shared" si="5"/>
        <v>18596.250508126122</v>
      </c>
      <c r="AA46" s="75">
        <f t="shared" si="5"/>
        <v>52647.468703544051</v>
      </c>
      <c r="AB46" s="75">
        <f t="shared" si="5"/>
        <v>7230.9971375673558</v>
      </c>
      <c r="AC46" s="75">
        <f t="shared" si="5"/>
        <v>23456.151007781376</v>
      </c>
      <c r="AD46" s="75">
        <f t="shared" si="5"/>
        <v>15196.472358346939</v>
      </c>
      <c r="AE46" s="75">
        <f t="shared" si="5"/>
        <v>38383.677311903426</v>
      </c>
      <c r="AF46" s="75">
        <f t="shared" si="5"/>
        <v>8585.3239711990827</v>
      </c>
      <c r="AG46" s="75">
        <f t="shared" si="5"/>
        <v>38521.89330654496</v>
      </c>
      <c r="AH46" s="75">
        <f t="shared" si="5"/>
        <v>25118.588913901891</v>
      </c>
      <c r="AI46" s="75">
        <f t="shared" si="5"/>
        <v>13095.453985204926</v>
      </c>
      <c r="AJ46" s="75">
        <f t="shared" si="5"/>
        <v>22910.039531444774</v>
      </c>
      <c r="AK46" s="75">
        <f t="shared" si="5"/>
        <v>7356.8399377497708</v>
      </c>
      <c r="AL46" s="101">
        <f t="shared" si="5"/>
        <v>39686.232082194882</v>
      </c>
      <c r="AM46" s="92">
        <f t="shared" si="5"/>
        <v>1110280.4449525704</v>
      </c>
      <c r="AN46" s="115">
        <f t="shared" si="5"/>
        <v>1173246.7941695806</v>
      </c>
      <c r="AO46" s="116">
        <f t="shared" si="5"/>
        <v>178465.13113183924</v>
      </c>
      <c r="AP46" s="119">
        <f t="shared" si="5"/>
        <v>1351711.92530142</v>
      </c>
      <c r="AQ46" s="115">
        <f t="shared" si="5"/>
        <v>358812.67207819567</v>
      </c>
      <c r="AR46" s="116">
        <f t="shared" si="5"/>
        <v>10127.344996507907</v>
      </c>
      <c r="AS46" s="119">
        <f t="shared" si="5"/>
        <v>368940.01707470353</v>
      </c>
      <c r="AT46" s="117">
        <f t="shared" si="5"/>
        <v>426693.48206864606</v>
      </c>
      <c r="AU46" s="120">
        <f t="shared" si="5"/>
        <v>2147345.42444477</v>
      </c>
      <c r="AV46" s="102">
        <f t="shared" si="5"/>
        <v>3257625.8693973394</v>
      </c>
      <c r="AX46" s="84"/>
      <c r="AY46" s="107"/>
    </row>
    <row r="47" spans="1:51" s="25" customFormat="1" ht="15" thickBot="1">
      <c r="A47" s="58" t="s">
        <v>243</v>
      </c>
      <c r="B47" s="27" t="s">
        <v>245</v>
      </c>
      <c r="C47" s="27" t="s">
        <v>244</v>
      </c>
      <c r="D47" s="91">
        <f>sup16pp!D46-use16pp!D46</f>
        <v>292286.75464427168</v>
      </c>
      <c r="E47" s="91">
        <f>sup16pp!E46-use16pp!E46</f>
        <v>36061.850785044786</v>
      </c>
      <c r="F47" s="91">
        <f>sup16pp!F46-use16pp!F46</f>
        <v>13597.335618327736</v>
      </c>
      <c r="G47" s="91">
        <f>sup16pp!G46-use16pp!G46</f>
        <v>28561.438128978185</v>
      </c>
      <c r="H47" s="91">
        <f>sup16pp!H46-use16pp!H46</f>
        <v>7333.5301656960091</v>
      </c>
      <c r="I47" s="91">
        <f>sup16pp!I46-use16pp!I46</f>
        <v>526.34857191515857</v>
      </c>
      <c r="J47" s="91">
        <f>sup16pp!J46-use16pp!J46</f>
        <v>2211.6276169850671</v>
      </c>
      <c r="K47" s="91">
        <f>sup16pp!K46-use16pp!K46</f>
        <v>11407.63358370927</v>
      </c>
      <c r="L47" s="91">
        <f>sup16pp!L46-use16pp!L46</f>
        <v>12298.13109718015</v>
      </c>
      <c r="M47" s="91">
        <f>sup16pp!M46-use16pp!M46</f>
        <v>1526.1501222949853</v>
      </c>
      <c r="N47" s="91">
        <f>sup16pp!N46-use16pp!N46</f>
        <v>6239.752829535606</v>
      </c>
      <c r="O47" s="91">
        <f>sup16pp!O46-use16pp!O46</f>
        <v>50535.778173808147</v>
      </c>
      <c r="P47" s="91">
        <f>sup16pp!P46-use16pp!P46</f>
        <v>5298.7306039202249</v>
      </c>
      <c r="Q47" s="91">
        <f>sup16pp!Q46-use16pp!Q46</f>
        <v>4622.8976733213567</v>
      </c>
      <c r="R47" s="91">
        <f>sup16pp!R46-use16pp!R46</f>
        <v>131089.49089926749</v>
      </c>
      <c r="S47" s="91">
        <f>sup16pp!S46-use16pp!S46</f>
        <v>8652.3344272569429</v>
      </c>
      <c r="T47" s="91">
        <f>sup16pp!T46-use16pp!T46</f>
        <v>98730.329178485685</v>
      </c>
      <c r="U47" s="91">
        <f>sup16pp!U46-use16pp!U46</f>
        <v>52364.581953380504</v>
      </c>
      <c r="V47" s="91">
        <f>sup16pp!V46-use16pp!V46</f>
        <v>21026.665190896856</v>
      </c>
      <c r="W47" s="91">
        <f>sup16pp!W46-use16pp!W46</f>
        <v>19472.953462963302</v>
      </c>
      <c r="X47" s="91">
        <f>sup16pp!X46-use16pp!X46</f>
        <v>4667.1484976616794</v>
      </c>
      <c r="Y47" s="91">
        <f>sup16pp!Y46-use16pp!Y46</f>
        <v>29523.73642859426</v>
      </c>
      <c r="Z47" s="91">
        <f>sup16pp!Z46-use16pp!Z46</f>
        <v>12940.298534433408</v>
      </c>
      <c r="AA47" s="91">
        <f>sup16pp!AA46-use16pp!AA46</f>
        <v>26766.037598063187</v>
      </c>
      <c r="AB47" s="91">
        <f>sup16pp!AB46-use16pp!AB46</f>
        <v>5629.6347048032403</v>
      </c>
      <c r="AC47" s="91">
        <f>sup16pp!AC46-use16pp!AC46</f>
        <v>35776.009510892924</v>
      </c>
      <c r="AD47" s="91">
        <f>sup16pp!AD46-use16pp!AD46</f>
        <v>85838.17254928255</v>
      </c>
      <c r="AE47" s="91">
        <f>sup16pp!AE46-use16pp!AE46</f>
        <v>33115.640238292421</v>
      </c>
      <c r="AF47" s="91">
        <f>sup16pp!AF46-use16pp!AF46</f>
        <v>5949.1884323355243</v>
      </c>
      <c r="AG47" s="91">
        <f>sup16pp!AG46-use16pp!AG46</f>
        <v>46533.407085190578</v>
      </c>
      <c r="AH47" s="91">
        <f>sup16pp!AH46-use16pp!AH46</f>
        <v>61935.762145561916</v>
      </c>
      <c r="AI47" s="91">
        <f>sup16pp!AI46-use16pp!AI46</f>
        <v>59230.134594761876</v>
      </c>
      <c r="AJ47" s="91">
        <f>sup16pp!AJ46-use16pp!AJ46</f>
        <v>40409.992849580332</v>
      </c>
      <c r="AK47" s="91">
        <f>sup16pp!AK46-use16pp!AK46</f>
        <v>16696.069005046596</v>
      </c>
      <c r="AL47" s="91">
        <f>sup16pp!AL46-use16pp!AL46</f>
        <v>22347.655847056856</v>
      </c>
      <c r="AM47" s="118">
        <f>SUM(D47:AL47)</f>
        <v>1291203.202748796</v>
      </c>
      <c r="AN47" s="103"/>
      <c r="AO47" s="104"/>
      <c r="AP47" s="104"/>
      <c r="AQ47" s="104"/>
      <c r="AR47" s="104"/>
      <c r="AS47" s="104"/>
      <c r="AT47" s="104"/>
      <c r="AU47" s="104"/>
      <c r="AV47" s="105"/>
      <c r="AX47" s="84"/>
      <c r="AY47" s="107"/>
    </row>
    <row r="48" spans="1:51" s="25" customFormat="1">
      <c r="A48" s="28"/>
      <c r="B48" s="28"/>
      <c r="D48" s="106"/>
      <c r="AX48" s="86"/>
    </row>
    <row r="49" spans="1:50" s="25" customFormat="1">
      <c r="A49" s="28"/>
      <c r="B49" s="28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N49" s="41"/>
      <c r="AU49" s="25" t="s">
        <v>66</v>
      </c>
      <c r="AX49" s="86"/>
    </row>
    <row r="50" spans="1:50" s="25" customFormat="1">
      <c r="A50" s="28"/>
      <c r="B50" s="28"/>
      <c r="Y50" s="123"/>
      <c r="Z50" s="123"/>
      <c r="AA50" s="123"/>
      <c r="AB50" s="123"/>
      <c r="AC50" s="123"/>
      <c r="AD50" s="124"/>
      <c r="AE50" s="123"/>
      <c r="AF50" s="123"/>
      <c r="AG50" s="123"/>
      <c r="AH50" s="123"/>
      <c r="AI50" s="123"/>
      <c r="AJ50" s="123"/>
      <c r="AK50" s="123"/>
      <c r="AL50" s="123"/>
      <c r="AM50" s="124"/>
      <c r="AN50" s="124"/>
      <c r="AO50" s="124"/>
      <c r="AP50" s="123"/>
      <c r="AQ50" s="124"/>
      <c r="AR50" s="124"/>
      <c r="AS50" s="123"/>
      <c r="AT50" s="124"/>
      <c r="AU50" s="123"/>
      <c r="AV50" s="123"/>
      <c r="AX50" s="86"/>
    </row>
    <row r="51" spans="1:50" s="25" customFormat="1">
      <c r="A51" s="28"/>
      <c r="B51" s="28"/>
      <c r="C51" s="28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30"/>
      <c r="AO51" s="130"/>
      <c r="AP51" s="130"/>
      <c r="AQ51" s="130"/>
      <c r="AR51" s="130"/>
      <c r="AS51" s="130"/>
      <c r="AT51" s="130"/>
      <c r="AU51" s="125"/>
      <c r="AV51" s="125"/>
      <c r="AX51" s="86" t="s">
        <v>66</v>
      </c>
    </row>
    <row r="52" spans="1:50" s="25" customFormat="1">
      <c r="A52" s="28"/>
      <c r="B52" s="28"/>
      <c r="C52" s="28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X52" s="86"/>
    </row>
    <row r="53" spans="1:50" s="25" customFormat="1">
      <c r="A53" s="28"/>
      <c r="B53" s="28"/>
      <c r="C53" s="28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5"/>
      <c r="AN53" s="126"/>
      <c r="AO53" s="126"/>
      <c r="AP53" s="126"/>
      <c r="AQ53" s="126"/>
      <c r="AR53" s="126"/>
      <c r="AS53" s="126"/>
      <c r="AT53" s="126"/>
      <c r="AU53" s="126"/>
      <c r="AV53" s="126"/>
      <c r="AX53" s="86"/>
    </row>
    <row r="54" spans="1:50" s="25" customFormat="1">
      <c r="A54" s="28"/>
      <c r="B54" s="28"/>
      <c r="C54" s="28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X54" s="86"/>
    </row>
    <row r="55" spans="1:50" s="25" customFormat="1">
      <c r="A55" s="28"/>
      <c r="B55" s="28"/>
      <c r="C55" s="28"/>
      <c r="AD55" s="41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X55" s="86"/>
    </row>
    <row r="56" spans="1:50" s="25" customFormat="1">
      <c r="A56" s="28"/>
      <c r="B56" s="28"/>
      <c r="C56" s="28"/>
      <c r="AD56" s="41"/>
      <c r="AM56" s="127"/>
      <c r="AX56" s="86"/>
    </row>
    <row r="57" spans="1:50" s="25" customFormat="1">
      <c r="A57" s="28"/>
      <c r="B57" s="28"/>
      <c r="C57" s="28"/>
      <c r="AD57" s="41"/>
      <c r="AN57" s="41"/>
      <c r="AO57" s="41"/>
      <c r="AQ57" s="41"/>
      <c r="AR57" s="41"/>
      <c r="AT57" s="41"/>
      <c r="AX57" s="86"/>
    </row>
    <row r="58" spans="1:50" s="25" customFormat="1">
      <c r="A58" s="28"/>
      <c r="B58" s="28"/>
      <c r="C58" s="28"/>
      <c r="AD58" s="41"/>
      <c r="AM58" s="106"/>
      <c r="AN58" s="87"/>
      <c r="AO58" s="87"/>
      <c r="AP58" s="87"/>
      <c r="AQ58" s="87"/>
      <c r="AR58" s="87"/>
      <c r="AS58" s="87"/>
      <c r="AT58" s="87"/>
      <c r="AX58" s="86"/>
    </row>
    <row r="59" spans="1:50" s="25" customFormat="1">
      <c r="A59" s="28"/>
      <c r="B59" s="28"/>
      <c r="C59" s="28"/>
      <c r="AD59" s="41"/>
      <c r="AM59" s="106"/>
      <c r="AX59" s="86"/>
    </row>
    <row r="60" spans="1:50" s="25" customFormat="1">
      <c r="A60" s="28"/>
      <c r="B60" s="28"/>
      <c r="C60" s="28"/>
      <c r="AD60" s="41"/>
      <c r="AM60" s="106"/>
      <c r="AX60" s="86"/>
    </row>
    <row r="61" spans="1:50" s="25" customFormat="1">
      <c r="A61" s="28"/>
      <c r="B61" s="28"/>
      <c r="C61" s="28"/>
      <c r="AD61" s="41"/>
      <c r="AX61" s="86"/>
    </row>
    <row r="62" spans="1:50" s="25" customFormat="1">
      <c r="A62" s="28"/>
      <c r="B62" s="28"/>
      <c r="C62" s="28"/>
      <c r="AD62" s="41"/>
      <c r="AX62" s="86"/>
    </row>
    <row r="63" spans="1:50" s="25" customFormat="1">
      <c r="A63" s="28"/>
      <c r="B63" s="28"/>
      <c r="C63" s="28"/>
      <c r="AD63" s="41"/>
      <c r="AX63" s="86"/>
    </row>
    <row r="64" spans="1:50" s="25" customFormat="1">
      <c r="A64" s="28"/>
      <c r="B64" s="28"/>
      <c r="C64" s="28"/>
      <c r="AD64" s="41"/>
      <c r="AX64" s="86"/>
    </row>
    <row r="65" spans="1:50" s="25" customFormat="1">
      <c r="A65" s="28"/>
      <c r="B65" s="28"/>
      <c r="C65" s="28"/>
      <c r="AD65" s="41"/>
      <c r="AX65" s="86"/>
    </row>
    <row r="66" spans="1:50" s="25" customFormat="1">
      <c r="A66" s="28"/>
      <c r="B66" s="28"/>
      <c r="C66" s="28"/>
      <c r="AD66" s="41"/>
      <c r="AX66" s="86"/>
    </row>
    <row r="67" spans="1:50" s="25" customFormat="1">
      <c r="A67" s="28"/>
      <c r="B67" s="28"/>
      <c r="C67" s="28"/>
      <c r="AD67" s="41"/>
      <c r="AX67" s="86"/>
    </row>
    <row r="68" spans="1:50" s="25" customFormat="1">
      <c r="A68" s="28"/>
      <c r="B68" s="28"/>
      <c r="C68" s="28"/>
      <c r="AD68" s="41"/>
      <c r="AX68" s="86"/>
    </row>
    <row r="69" spans="1:50" s="25" customFormat="1">
      <c r="A69" s="28"/>
      <c r="B69" s="28"/>
      <c r="C69" s="28"/>
      <c r="AD69" s="41"/>
      <c r="AX69" s="86"/>
    </row>
    <row r="70" spans="1:50" s="25" customFormat="1">
      <c r="A70" s="28"/>
      <c r="B70" s="28"/>
      <c r="C70" s="28"/>
      <c r="AD70" s="41"/>
      <c r="AX70" s="86"/>
    </row>
    <row r="71" spans="1:50" s="25" customFormat="1">
      <c r="A71" s="28"/>
      <c r="B71" s="28"/>
      <c r="C71" s="28"/>
      <c r="AD71" s="41"/>
      <c r="AX71" s="86"/>
    </row>
    <row r="72" spans="1:50" s="25" customFormat="1">
      <c r="A72" s="28"/>
      <c r="B72" s="28"/>
      <c r="C72" s="28"/>
      <c r="AD72" s="41"/>
      <c r="AX72" s="86"/>
    </row>
    <row r="73" spans="1:50" s="25" customFormat="1">
      <c r="A73" s="28"/>
      <c r="B73" s="28"/>
      <c r="C73" s="28"/>
      <c r="AD73" s="41"/>
      <c r="AX73" s="86"/>
    </row>
    <row r="74" spans="1:50" s="25" customFormat="1">
      <c r="A74" s="28"/>
      <c r="B74" s="28"/>
      <c r="C74" s="28"/>
      <c r="AD74" s="41"/>
      <c r="AX74" s="86"/>
    </row>
    <row r="75" spans="1:50" s="25" customFormat="1">
      <c r="A75" s="28"/>
      <c r="B75" s="28"/>
      <c r="C75" s="28"/>
      <c r="AD75" s="41"/>
      <c r="AX75" s="86"/>
    </row>
    <row r="76" spans="1:50" s="25" customFormat="1">
      <c r="A76" s="28"/>
      <c r="B76" s="28"/>
      <c r="C76" s="28"/>
      <c r="AD76" s="41"/>
      <c r="AX76" s="86"/>
    </row>
    <row r="77" spans="1:50" s="25" customFormat="1">
      <c r="A77" s="28"/>
      <c r="B77" s="28"/>
      <c r="C77" s="28"/>
      <c r="AD77" s="41"/>
      <c r="AX77" s="86"/>
    </row>
    <row r="78" spans="1:50" s="25" customFormat="1">
      <c r="A78" s="28"/>
      <c r="B78" s="28"/>
      <c r="C78" s="28"/>
      <c r="AD78" s="41"/>
      <c r="AX78" s="86"/>
    </row>
    <row r="79" spans="1:50" s="25" customFormat="1">
      <c r="A79" s="28"/>
      <c r="B79" s="28"/>
      <c r="C79" s="28"/>
      <c r="AD79" s="41"/>
      <c r="AX79" s="86"/>
    </row>
    <row r="80" spans="1:50" s="25" customFormat="1">
      <c r="A80" s="28"/>
      <c r="B80" s="28"/>
      <c r="C80" s="28"/>
      <c r="AD80" s="41"/>
      <c r="AX80" s="86"/>
    </row>
    <row r="81" spans="1:50" s="25" customFormat="1">
      <c r="A81" s="28"/>
      <c r="B81" s="28"/>
      <c r="C81" s="28"/>
      <c r="AD81" s="41"/>
      <c r="AX81" s="86"/>
    </row>
    <row r="82" spans="1:50" s="25" customFormat="1">
      <c r="A82" s="28"/>
      <c r="B82" s="28"/>
      <c r="C82" s="28"/>
      <c r="AD82" s="41"/>
      <c r="AX82" s="86"/>
    </row>
    <row r="83" spans="1:50" s="25" customFormat="1">
      <c r="A83" s="28"/>
      <c r="B83" s="28"/>
      <c r="C83" s="28"/>
      <c r="AD83" s="41"/>
      <c r="AX83" s="86"/>
    </row>
    <row r="84" spans="1:50" s="25" customFormat="1">
      <c r="A84" s="28"/>
      <c r="B84" s="28"/>
      <c r="C84" s="28"/>
      <c r="AD84" s="41"/>
      <c r="AX84" s="86"/>
    </row>
    <row r="85" spans="1:50" s="25" customFormat="1">
      <c r="A85" s="28"/>
      <c r="B85" s="28"/>
      <c r="C85" s="28"/>
      <c r="AX85" s="86"/>
    </row>
    <row r="86" spans="1:50" s="25" customFormat="1">
      <c r="A86" s="28"/>
      <c r="B86" s="28"/>
      <c r="C86" s="28"/>
      <c r="AX86" s="86"/>
    </row>
    <row r="87" spans="1:50" s="25" customFormat="1">
      <c r="A87" s="28"/>
      <c r="B87" s="28"/>
      <c r="C87" s="28"/>
      <c r="AX87" s="86"/>
    </row>
    <row r="88" spans="1:50" s="25" customFormat="1">
      <c r="A88" s="28"/>
      <c r="B88" s="28"/>
      <c r="C88" s="28"/>
      <c r="AX88" s="86"/>
    </row>
    <row r="89" spans="1:50" s="25" customFormat="1">
      <c r="A89" s="28"/>
      <c r="B89" s="28"/>
      <c r="C89" s="28"/>
      <c r="AX89" s="86"/>
    </row>
    <row r="90" spans="1:50" s="25" customFormat="1">
      <c r="A90" s="28"/>
      <c r="B90" s="28"/>
      <c r="C90" s="28"/>
      <c r="AX90" s="86"/>
    </row>
    <row r="91" spans="1:50" s="25" customFormat="1">
      <c r="A91" s="28"/>
      <c r="B91" s="28"/>
      <c r="C91" s="28"/>
      <c r="AX91" s="86"/>
    </row>
    <row r="92" spans="1:50" s="25" customFormat="1">
      <c r="A92" s="28"/>
      <c r="B92" s="28"/>
      <c r="C92" s="28"/>
      <c r="AX92" s="86"/>
    </row>
    <row r="93" spans="1:50" s="25" customFormat="1">
      <c r="A93" s="28"/>
      <c r="B93" s="28"/>
      <c r="C93" s="28"/>
      <c r="AX93" s="86"/>
    </row>
    <row r="94" spans="1:50" s="25" customFormat="1">
      <c r="A94" s="28"/>
      <c r="B94" s="28"/>
      <c r="C94" s="28"/>
      <c r="AX94" s="86"/>
    </row>
    <row r="95" spans="1:50" s="25" customFormat="1">
      <c r="A95" s="28"/>
      <c r="B95" s="28"/>
      <c r="C95" s="28"/>
      <c r="AX95" s="86"/>
    </row>
    <row r="96" spans="1:50" s="25" customFormat="1">
      <c r="A96" s="28"/>
      <c r="B96" s="28"/>
      <c r="C96" s="28"/>
      <c r="AX96" s="86"/>
    </row>
    <row r="97" spans="1:50" s="25" customFormat="1">
      <c r="A97" s="28"/>
      <c r="B97" s="28"/>
      <c r="C97" s="28"/>
      <c r="AX97" s="86"/>
    </row>
    <row r="98" spans="1:50" s="25" customFormat="1">
      <c r="A98" s="28"/>
      <c r="B98" s="28"/>
      <c r="C98" s="28"/>
      <c r="AX98" s="86"/>
    </row>
    <row r="99" spans="1:50" s="25" customFormat="1">
      <c r="A99" s="28"/>
      <c r="B99" s="28"/>
      <c r="C99" s="28"/>
      <c r="AX99" s="86"/>
    </row>
    <row r="100" spans="1:50" s="25" customFormat="1">
      <c r="A100" s="28"/>
      <c r="B100" s="28"/>
      <c r="C100" s="28"/>
      <c r="AX100" s="86"/>
    </row>
    <row r="101" spans="1:50" s="25" customFormat="1">
      <c r="A101" s="28"/>
      <c r="B101" s="28"/>
      <c r="C101" s="28"/>
      <c r="AX101" s="86"/>
    </row>
    <row r="102" spans="1:50" s="25" customFormat="1">
      <c r="A102" s="28"/>
      <c r="B102" s="28"/>
      <c r="C102" s="28"/>
      <c r="AX102" s="86"/>
    </row>
    <row r="103" spans="1:50" s="25" customFormat="1">
      <c r="A103" s="28"/>
      <c r="B103" s="28"/>
      <c r="C103" s="28"/>
      <c r="AX103" s="86"/>
    </row>
    <row r="104" spans="1:50" s="25" customFormat="1">
      <c r="A104" s="28"/>
      <c r="B104" s="28"/>
      <c r="C104" s="28"/>
      <c r="AX104" s="86"/>
    </row>
    <row r="105" spans="1:50" s="25" customFormat="1">
      <c r="A105" s="28"/>
      <c r="B105" s="28"/>
      <c r="C105" s="28"/>
      <c r="AX105" s="86"/>
    </row>
    <row r="106" spans="1:50" s="25" customFormat="1">
      <c r="A106" s="28"/>
      <c r="B106" s="28"/>
      <c r="C106" s="28"/>
      <c r="AX106" s="86"/>
    </row>
    <row r="107" spans="1:50" s="25" customFormat="1">
      <c r="A107" s="28"/>
      <c r="B107" s="28"/>
      <c r="C107" s="28"/>
      <c r="AX107" s="86"/>
    </row>
    <row r="108" spans="1:50" s="25" customFormat="1">
      <c r="A108" s="28"/>
      <c r="B108" s="28"/>
      <c r="C108" s="28"/>
      <c r="AX108" s="86"/>
    </row>
    <row r="109" spans="1:50" s="25" customFormat="1">
      <c r="A109" s="28"/>
      <c r="B109" s="28"/>
      <c r="C109" s="28"/>
      <c r="AX109" s="86"/>
    </row>
    <row r="110" spans="1:50" s="25" customFormat="1">
      <c r="A110" s="28"/>
      <c r="B110" s="28"/>
      <c r="C110" s="28"/>
      <c r="AX110" s="86"/>
    </row>
    <row r="111" spans="1:50" s="25" customFormat="1">
      <c r="A111" s="28"/>
      <c r="B111" s="28"/>
      <c r="C111" s="28"/>
      <c r="AX111" s="86"/>
    </row>
    <row r="112" spans="1:50" s="25" customFormat="1">
      <c r="A112" s="28"/>
      <c r="B112" s="28"/>
      <c r="C112" s="28"/>
      <c r="AX112" s="86"/>
    </row>
    <row r="113" spans="1:50" s="25" customFormat="1">
      <c r="A113" s="28"/>
      <c r="B113" s="28"/>
      <c r="C113" s="28"/>
      <c r="AX113" s="86"/>
    </row>
    <row r="114" spans="1:50" s="25" customFormat="1">
      <c r="A114" s="28"/>
      <c r="B114" s="28"/>
      <c r="C114" s="28"/>
      <c r="AX114" s="86"/>
    </row>
    <row r="115" spans="1:50" s="25" customFormat="1">
      <c r="A115" s="28"/>
      <c r="B115" s="28"/>
      <c r="C115" s="28"/>
      <c r="AX115" s="86"/>
    </row>
    <row r="116" spans="1:50" s="25" customFormat="1">
      <c r="A116" s="28"/>
      <c r="B116" s="28"/>
      <c r="C116" s="28"/>
      <c r="AX116" s="86"/>
    </row>
    <row r="117" spans="1:50" s="25" customFormat="1">
      <c r="A117" s="28"/>
      <c r="B117" s="28"/>
      <c r="C117" s="28"/>
      <c r="AX117" s="86"/>
    </row>
    <row r="118" spans="1:50" s="25" customFormat="1">
      <c r="A118" s="28"/>
      <c r="B118" s="28"/>
      <c r="C118" s="28"/>
      <c r="AX118" s="86"/>
    </row>
    <row r="119" spans="1:50" s="25" customFormat="1">
      <c r="A119" s="28"/>
      <c r="B119" s="28"/>
      <c r="C119" s="28"/>
      <c r="AX119" s="86"/>
    </row>
    <row r="120" spans="1:50" s="25" customFormat="1">
      <c r="A120" s="28"/>
      <c r="B120" s="28"/>
      <c r="C120" s="28"/>
      <c r="AX120" s="86"/>
    </row>
    <row r="121" spans="1:50" s="25" customFormat="1">
      <c r="A121" s="28"/>
      <c r="B121" s="28"/>
      <c r="C121" s="28"/>
      <c r="AX121" s="86"/>
    </row>
    <row r="122" spans="1:50" s="25" customFormat="1">
      <c r="A122" s="28"/>
      <c r="B122" s="28"/>
      <c r="C122" s="28"/>
      <c r="AX122" s="86"/>
    </row>
    <row r="123" spans="1:50" s="25" customFormat="1">
      <c r="A123" s="28"/>
      <c r="B123" s="28"/>
      <c r="C123" s="28"/>
      <c r="AX123" s="86"/>
    </row>
    <row r="124" spans="1:50" s="25" customFormat="1">
      <c r="A124" s="28"/>
      <c r="B124" s="28"/>
      <c r="C124" s="28"/>
      <c r="AX124" s="86"/>
    </row>
    <row r="125" spans="1:50" s="25" customFormat="1">
      <c r="A125" s="28"/>
      <c r="B125" s="28"/>
      <c r="C125" s="28"/>
      <c r="AX125" s="86"/>
    </row>
    <row r="126" spans="1:50" s="25" customFormat="1">
      <c r="A126" s="28"/>
      <c r="B126" s="28"/>
      <c r="C126" s="28"/>
      <c r="AX126" s="86"/>
    </row>
    <row r="127" spans="1:50" s="25" customFormat="1">
      <c r="A127" s="28"/>
      <c r="B127" s="28"/>
      <c r="C127" s="28"/>
      <c r="AX127" s="86"/>
    </row>
    <row r="128" spans="1:50" s="25" customFormat="1">
      <c r="A128" s="28"/>
      <c r="B128" s="28"/>
      <c r="C128" s="28"/>
      <c r="AX128" s="86"/>
    </row>
    <row r="129" spans="1:50" s="25" customFormat="1">
      <c r="A129" s="28"/>
      <c r="B129" s="28"/>
      <c r="C129" s="28"/>
      <c r="AX129" s="86"/>
    </row>
    <row r="130" spans="1:50" s="25" customFormat="1">
      <c r="A130" s="28"/>
      <c r="B130" s="28"/>
      <c r="C130" s="28"/>
      <c r="AX130" s="86"/>
    </row>
    <row r="131" spans="1:50" s="25" customFormat="1">
      <c r="A131" s="28"/>
      <c r="B131" s="28"/>
      <c r="C131" s="28"/>
      <c r="AX131" s="86"/>
    </row>
    <row r="132" spans="1:50" s="25" customFormat="1">
      <c r="A132" s="28"/>
      <c r="B132" s="28"/>
      <c r="C132" s="28"/>
      <c r="AX132" s="86"/>
    </row>
    <row r="133" spans="1:50" s="25" customFormat="1">
      <c r="A133" s="28"/>
      <c r="B133" s="28"/>
      <c r="C133" s="28"/>
      <c r="AX133" s="86"/>
    </row>
    <row r="134" spans="1:50" s="25" customFormat="1">
      <c r="A134" s="28"/>
      <c r="B134" s="28"/>
      <c r="C134" s="28"/>
      <c r="AX134" s="86"/>
    </row>
    <row r="135" spans="1:50" s="25" customFormat="1">
      <c r="A135" s="28"/>
      <c r="B135" s="28"/>
      <c r="C135" s="28"/>
      <c r="AX135" s="86"/>
    </row>
    <row r="136" spans="1:50" s="25" customFormat="1">
      <c r="A136" s="28"/>
      <c r="B136" s="28"/>
      <c r="C136" s="28"/>
      <c r="AX136" s="86"/>
    </row>
    <row r="137" spans="1:50" s="25" customFormat="1">
      <c r="A137" s="28"/>
      <c r="B137" s="28"/>
      <c r="C137" s="28"/>
      <c r="AX137" s="86"/>
    </row>
    <row r="138" spans="1:50" s="25" customFormat="1">
      <c r="A138" s="28"/>
      <c r="B138" s="28"/>
      <c r="C138" s="28"/>
      <c r="AX138" s="86"/>
    </row>
    <row r="139" spans="1:50" s="25" customFormat="1">
      <c r="A139" s="28"/>
      <c r="B139" s="28"/>
      <c r="C139" s="28"/>
      <c r="AX139" s="86"/>
    </row>
    <row r="140" spans="1:50" s="25" customFormat="1">
      <c r="A140" s="28"/>
      <c r="B140" s="28"/>
      <c r="C140" s="28"/>
      <c r="AX140" s="86"/>
    </row>
    <row r="141" spans="1:50" s="25" customFormat="1">
      <c r="A141" s="28"/>
      <c r="B141" s="28"/>
      <c r="C141" s="28"/>
      <c r="AX141" s="86"/>
    </row>
    <row r="142" spans="1:50" s="25" customFormat="1">
      <c r="A142" s="28"/>
      <c r="B142" s="28"/>
      <c r="C142" s="28"/>
      <c r="AX142" s="86"/>
    </row>
    <row r="143" spans="1:50" s="25" customFormat="1">
      <c r="A143" s="28"/>
      <c r="B143" s="28"/>
      <c r="C143" s="28"/>
      <c r="AX143" s="86"/>
    </row>
    <row r="144" spans="1:50" s="25" customFormat="1">
      <c r="A144" s="28"/>
      <c r="B144" s="28"/>
      <c r="C144" s="28"/>
      <c r="AX144" s="86"/>
    </row>
    <row r="145" spans="1:50" s="25" customFormat="1">
      <c r="A145" s="28"/>
      <c r="B145" s="28"/>
      <c r="C145" s="28"/>
      <c r="AX145" s="86"/>
    </row>
    <row r="146" spans="1:50" s="25" customFormat="1">
      <c r="A146" s="28"/>
      <c r="B146" s="28"/>
      <c r="C146" s="28"/>
      <c r="AX146" s="86"/>
    </row>
    <row r="147" spans="1:50" s="25" customFormat="1">
      <c r="A147" s="28"/>
      <c r="B147" s="28"/>
      <c r="C147" s="28"/>
      <c r="AX147" s="86"/>
    </row>
    <row r="148" spans="1:50" s="25" customFormat="1">
      <c r="A148" s="28"/>
      <c r="B148" s="28"/>
      <c r="C148" s="28"/>
      <c r="AX148" s="86"/>
    </row>
    <row r="149" spans="1:50" s="25" customFormat="1">
      <c r="A149" s="28"/>
      <c r="B149" s="28"/>
      <c r="C149" s="28"/>
      <c r="AX149" s="86"/>
    </row>
    <row r="150" spans="1:50" s="25" customFormat="1">
      <c r="A150" s="28"/>
      <c r="B150" s="28"/>
      <c r="C150" s="28"/>
      <c r="AX150" s="86"/>
    </row>
    <row r="151" spans="1:50" s="25" customFormat="1">
      <c r="A151" s="28"/>
      <c r="B151" s="28"/>
      <c r="C151" s="28"/>
      <c r="AX151" s="86"/>
    </row>
    <row r="152" spans="1:50" s="25" customFormat="1">
      <c r="A152" s="28"/>
      <c r="B152" s="28"/>
      <c r="C152" s="28"/>
      <c r="AX152" s="86"/>
    </row>
    <row r="153" spans="1:50" s="25" customFormat="1">
      <c r="A153" s="28"/>
      <c r="B153" s="28"/>
      <c r="C153" s="28"/>
      <c r="AX153" s="86"/>
    </row>
    <row r="154" spans="1:50" s="25" customFormat="1">
      <c r="A154" s="28"/>
      <c r="B154" s="28"/>
      <c r="C154" s="28"/>
      <c r="AX154" s="86"/>
    </row>
    <row r="155" spans="1:50" s="25" customFormat="1">
      <c r="A155" s="28"/>
      <c r="B155" s="28"/>
      <c r="C155" s="28"/>
      <c r="AX155" s="86"/>
    </row>
    <row r="156" spans="1:50" s="25" customFormat="1">
      <c r="A156" s="28"/>
      <c r="B156" s="28"/>
      <c r="C156" s="28"/>
      <c r="AX156" s="86"/>
    </row>
    <row r="157" spans="1:50" s="25" customFormat="1">
      <c r="A157" s="28"/>
      <c r="B157" s="28"/>
      <c r="C157" s="28"/>
      <c r="AX157" s="86"/>
    </row>
    <row r="158" spans="1:50" s="25" customFormat="1">
      <c r="A158" s="28"/>
      <c r="B158" s="28"/>
      <c r="C158" s="28"/>
      <c r="AX158" s="86"/>
    </row>
    <row r="159" spans="1:50" s="25" customFormat="1">
      <c r="A159" s="28"/>
      <c r="B159" s="28"/>
      <c r="C159" s="28"/>
      <c r="AX159" s="86"/>
    </row>
    <row r="160" spans="1:50" s="25" customFormat="1">
      <c r="A160" s="28"/>
      <c r="B160" s="28"/>
      <c r="C160" s="28"/>
      <c r="AX160" s="86"/>
    </row>
    <row r="161" spans="1:50" s="25" customFormat="1">
      <c r="A161" s="28"/>
      <c r="B161" s="28"/>
      <c r="C161" s="28"/>
      <c r="AX161" s="86"/>
    </row>
    <row r="162" spans="1:50" s="25" customFormat="1">
      <c r="A162" s="28"/>
      <c r="B162" s="28"/>
      <c r="C162" s="28"/>
      <c r="AX162" s="86"/>
    </row>
    <row r="163" spans="1:50" s="25" customFormat="1">
      <c r="A163" s="28"/>
      <c r="B163" s="28"/>
      <c r="C163" s="28"/>
      <c r="AX163" s="86"/>
    </row>
    <row r="164" spans="1:50" s="25" customFormat="1">
      <c r="A164" s="28"/>
      <c r="B164" s="28"/>
      <c r="C164" s="28"/>
      <c r="AX164" s="86"/>
    </row>
    <row r="165" spans="1:50" s="25" customFormat="1">
      <c r="A165" s="28"/>
      <c r="B165" s="28"/>
      <c r="C165" s="28"/>
      <c r="AX165" s="86"/>
    </row>
    <row r="166" spans="1:50" s="25" customFormat="1">
      <c r="A166" s="28"/>
      <c r="B166" s="28"/>
      <c r="C166" s="28"/>
      <c r="AX166" s="86"/>
    </row>
  </sheetData>
  <sheetProtection selectLockedCells="1" selectUnlockedCells="1"/>
  <mergeCells count="8">
    <mergeCell ref="AN5:AV5"/>
    <mergeCell ref="A6:B9"/>
    <mergeCell ref="A2:B2"/>
    <mergeCell ref="A4:B4"/>
    <mergeCell ref="D5:I5"/>
    <mergeCell ref="J5:Q5"/>
    <mergeCell ref="R5:W5"/>
    <mergeCell ref="X5:AF5"/>
  </mergeCells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Kapaku-Cover</vt:lpstr>
      <vt:lpstr>Permbajtja-Content</vt:lpstr>
      <vt:lpstr>sup16pp</vt:lpstr>
      <vt:lpstr>use16pp</vt:lpstr>
      <vt:lpstr>'Kapaku-Cover'!Print_Area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2019-10-11T08:52:08Z</dcterms:modified>
</cp:coreProperties>
</file>