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0" yWindow="0" windowWidth="19440" windowHeight="11835" tabRatio="636" firstSheet="1" activeTab="1"/>
  </bookViews>
  <sheets>
    <sheet name="Kapaku-Cover" sheetId="17" r:id="rId1"/>
    <sheet name="Permbajtja-Content" sheetId="15" r:id="rId2"/>
    <sheet name="sup12pp" sheetId="24" r:id="rId3"/>
    <sheet name="use12pp" sheetId="25" r:id="rId4"/>
    <sheet name="siot_12" sheetId="26" r:id="rId5"/>
    <sheet name="sup13pp" sheetId="18" r:id="rId6"/>
    <sheet name="use13pp" sheetId="19" r:id="rId7"/>
    <sheet name="siot_13" sheetId="23" r:id="rId8"/>
    <sheet name="sup14pp" sheetId="29" r:id="rId9"/>
    <sheet name="use14pp" sheetId="28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ad" localSheetId="4">#REF!</definedName>
    <definedName name="ad" localSheetId="2">#REF!</definedName>
    <definedName name="ad" localSheetId="8">#REF!</definedName>
    <definedName name="ad" localSheetId="3">#REF!</definedName>
    <definedName name="ad" localSheetId="9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8">#REF!</definedName>
    <definedName name="datab" localSheetId="9">#REF!</definedName>
    <definedName name="datab">#REF!</definedName>
    <definedName name="_xlnm.Database" localSheetId="8">#REF!</definedName>
    <definedName name="_xlnm.Database" localSheetId="9">#REF!</definedName>
    <definedName name="_xlnm.Database">#REF!</definedName>
    <definedName name="dfd" localSheetId="8">#REF!</definedName>
    <definedName name="dfd" localSheetId="9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0">'Kapaku-Cover'!$A$1:$J$42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ubPermbledhese" localSheetId="4">#REF!</definedName>
    <definedName name="SubPermbledhese" localSheetId="2">#REF!</definedName>
    <definedName name="SubPermbledhese" localSheetId="8">#REF!</definedName>
    <definedName name="SubPermbledhese" localSheetId="3">#REF!</definedName>
    <definedName name="SubPermbledhese" localSheetId="9">#REF!</definedName>
    <definedName name="SubPermbledhese">#REF!</definedName>
    <definedName name="Shih">OFFSET([5]FromMoF!$A$61,[5]FromMoF!$D$78,1,1,8)</definedName>
    <definedName name="Taxes_constp_2010" localSheetId="8">#REF!</definedName>
    <definedName name="Taxes_constp_2010" localSheetId="9">#REF!</definedName>
    <definedName name="Taxes_constp_2010">#REF!</definedName>
    <definedName name="x">[2]Temp!$L$4:$L$23</definedName>
    <definedName name="y">[2]Temp!$D$4:$D$23</definedName>
  </definedNames>
  <calcPr calcId="125725"/>
</workbook>
</file>

<file path=xl/calcChain.xml><?xml version="1.0" encoding="utf-8"?>
<calcChain xmlns="http://schemas.openxmlformats.org/spreadsheetml/2006/main">
  <c r="B18" i="17"/>
  <c r="AM11" i="29" l="1"/>
  <c r="A41" i="17"/>
  <c r="A35"/>
  <c r="A34"/>
  <c r="B17" i="15"/>
  <c r="B16"/>
  <c r="AQ46" i="29" l="1"/>
  <c r="AP46"/>
  <c r="AN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AM45"/>
  <c r="AO45" s="1"/>
  <c r="AR45" s="1"/>
  <c r="AM44"/>
  <c r="AO44" s="1"/>
  <c r="AR44" s="1"/>
  <c r="AM43"/>
  <c r="AO43" s="1"/>
  <c r="AR43" s="1"/>
  <c r="AM42"/>
  <c r="AO42" s="1"/>
  <c r="AR42" s="1"/>
  <c r="AM41"/>
  <c r="AO41" s="1"/>
  <c r="AR41" s="1"/>
  <c r="AM40"/>
  <c r="AO40" s="1"/>
  <c r="AR40" s="1"/>
  <c r="AM39"/>
  <c r="AO39" s="1"/>
  <c r="AR39" s="1"/>
  <c r="AM38"/>
  <c r="AO38" s="1"/>
  <c r="AR38" s="1"/>
  <c r="AM37"/>
  <c r="AO37" s="1"/>
  <c r="AR37" s="1"/>
  <c r="AM36"/>
  <c r="AO36" s="1"/>
  <c r="AR36" s="1"/>
  <c r="AM35"/>
  <c r="AO35" s="1"/>
  <c r="AR35" s="1"/>
  <c r="AM34"/>
  <c r="AO34" s="1"/>
  <c r="AR34" s="1"/>
  <c r="AM33"/>
  <c r="AO33" s="1"/>
  <c r="AR33" s="1"/>
  <c r="AM32"/>
  <c r="AO32" s="1"/>
  <c r="AR32" s="1"/>
  <c r="AM31"/>
  <c r="AO31" s="1"/>
  <c r="AR31" s="1"/>
  <c r="AM30"/>
  <c r="AO30" s="1"/>
  <c r="AR30" s="1"/>
  <c r="AM29"/>
  <c r="AO29" s="1"/>
  <c r="AR29" s="1"/>
  <c r="AM28"/>
  <c r="AO28" s="1"/>
  <c r="AR28" s="1"/>
  <c r="AM27"/>
  <c r="AO27" s="1"/>
  <c r="AR27" s="1"/>
  <c r="AM26"/>
  <c r="AO26" s="1"/>
  <c r="AR26" s="1"/>
  <c r="AM25"/>
  <c r="AO25" s="1"/>
  <c r="AR25" s="1"/>
  <c r="AM24"/>
  <c r="AO24" s="1"/>
  <c r="AR24" s="1"/>
  <c r="AM23"/>
  <c r="AO23" s="1"/>
  <c r="AR23" s="1"/>
  <c r="AM22"/>
  <c r="AO22" s="1"/>
  <c r="AR22" s="1"/>
  <c r="AM21"/>
  <c r="AO21" s="1"/>
  <c r="AR21" s="1"/>
  <c r="AM20"/>
  <c r="AO20" s="1"/>
  <c r="AR20" s="1"/>
  <c r="AM19"/>
  <c r="AO19" s="1"/>
  <c r="AR19" s="1"/>
  <c r="AM18"/>
  <c r="AO18" s="1"/>
  <c r="AR18" s="1"/>
  <c r="AM17"/>
  <c r="AO17" s="1"/>
  <c r="AR17" s="1"/>
  <c r="AM16"/>
  <c r="AO16" s="1"/>
  <c r="AR16" s="1"/>
  <c r="AM15"/>
  <c r="AO15" s="1"/>
  <c r="AR15" s="1"/>
  <c r="AM14"/>
  <c r="AO14" s="1"/>
  <c r="AR14" s="1"/>
  <c r="AM13"/>
  <c r="AO13" s="1"/>
  <c r="AR13" s="1"/>
  <c r="AM12"/>
  <c r="AO12" s="1"/>
  <c r="AR12" s="1"/>
  <c r="AO11"/>
  <c r="AM47" i="28"/>
  <c r="AT46"/>
  <c r="AR46"/>
  <c r="AQ46"/>
  <c r="AO46"/>
  <c r="AN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AS45"/>
  <c r="AP45"/>
  <c r="AM45"/>
  <c r="AS44"/>
  <c r="AP44"/>
  <c r="AM44"/>
  <c r="AS43"/>
  <c r="AP43"/>
  <c r="AM43"/>
  <c r="AS42"/>
  <c r="AP42"/>
  <c r="AM42"/>
  <c r="AS41"/>
  <c r="AP41"/>
  <c r="AM41"/>
  <c r="AS40"/>
  <c r="AP40"/>
  <c r="AM40"/>
  <c r="AS39"/>
  <c r="AP39"/>
  <c r="AM39"/>
  <c r="AS38"/>
  <c r="AP38"/>
  <c r="AM38"/>
  <c r="AS37"/>
  <c r="AP37"/>
  <c r="AM37"/>
  <c r="AS36"/>
  <c r="AP36"/>
  <c r="AM36"/>
  <c r="AS35"/>
  <c r="AP35"/>
  <c r="AM35"/>
  <c r="AS34"/>
  <c r="AP34"/>
  <c r="AM34"/>
  <c r="AS33"/>
  <c r="AP33"/>
  <c r="AM33"/>
  <c r="AS32"/>
  <c r="AP32"/>
  <c r="AM32"/>
  <c r="AS31"/>
  <c r="AP31"/>
  <c r="AM31"/>
  <c r="AS30"/>
  <c r="AP30"/>
  <c r="AM30"/>
  <c r="AS29"/>
  <c r="AP29"/>
  <c r="AM29"/>
  <c r="AS28"/>
  <c r="AP28"/>
  <c r="AM28"/>
  <c r="AS27"/>
  <c r="AP27"/>
  <c r="AM27"/>
  <c r="AS26"/>
  <c r="AP26"/>
  <c r="AM26"/>
  <c r="AS25"/>
  <c r="AP25"/>
  <c r="AM25"/>
  <c r="AS24"/>
  <c r="AP24"/>
  <c r="AM24"/>
  <c r="AS23"/>
  <c r="AP23"/>
  <c r="AM23"/>
  <c r="AS22"/>
  <c r="AP22"/>
  <c r="AM22"/>
  <c r="AS21"/>
  <c r="AP21"/>
  <c r="AM21"/>
  <c r="AS20"/>
  <c r="AP20"/>
  <c r="AM20"/>
  <c r="AS19"/>
  <c r="AP19"/>
  <c r="AM19"/>
  <c r="AS18"/>
  <c r="AP18"/>
  <c r="AM18"/>
  <c r="AS17"/>
  <c r="AP17"/>
  <c r="AM17"/>
  <c r="AS16"/>
  <c r="AP16"/>
  <c r="AM16"/>
  <c r="AS15"/>
  <c r="AP15"/>
  <c r="AM15"/>
  <c r="AS14"/>
  <c r="AP14"/>
  <c r="AM14"/>
  <c r="AS13"/>
  <c r="AP13"/>
  <c r="AM13"/>
  <c r="AS12"/>
  <c r="AP12"/>
  <c r="AM12"/>
  <c r="AS11"/>
  <c r="AP11"/>
  <c r="AM11"/>
  <c r="D48" i="23"/>
  <c r="D49" s="1"/>
  <c r="AP46" i="28" l="1"/>
  <c r="AU15"/>
  <c r="AV15" s="1"/>
  <c r="AU17"/>
  <c r="AV17" s="1"/>
  <c r="AU19"/>
  <c r="AV19" s="1"/>
  <c r="AU21"/>
  <c r="AV21" s="1"/>
  <c r="AU23"/>
  <c r="AV23" s="1"/>
  <c r="AU25"/>
  <c r="AV25" s="1"/>
  <c r="AU27"/>
  <c r="AV27" s="1"/>
  <c r="AU29"/>
  <c r="AV29" s="1"/>
  <c r="AU31"/>
  <c r="AV31" s="1"/>
  <c r="AU33"/>
  <c r="AV33" s="1"/>
  <c r="AU35"/>
  <c r="AV35" s="1"/>
  <c r="AU37"/>
  <c r="AV37" s="1"/>
  <c r="AU39"/>
  <c r="AV39" s="1"/>
  <c r="AU41"/>
  <c r="AV41" s="1"/>
  <c r="AU43"/>
  <c r="AV43" s="1"/>
  <c r="AU45"/>
  <c r="AV45" s="1"/>
  <c r="AU12"/>
  <c r="AV12" s="1"/>
  <c r="AU14"/>
  <c r="AM46"/>
  <c r="AM46" i="29"/>
  <c r="AO46"/>
  <c r="AR11"/>
  <c r="AU13" i="28"/>
  <c r="AV13" s="1"/>
  <c r="AS46"/>
  <c r="AU16"/>
  <c r="AV16" s="1"/>
  <c r="AU18"/>
  <c r="AU20"/>
  <c r="AV20" s="1"/>
  <c r="AU22"/>
  <c r="AU24"/>
  <c r="AV24" s="1"/>
  <c r="AU26"/>
  <c r="AU28"/>
  <c r="AV28" s="1"/>
  <c r="AU30"/>
  <c r="AU32"/>
  <c r="AV32" s="1"/>
  <c r="AU34"/>
  <c r="AU36"/>
  <c r="AV36" s="1"/>
  <c r="AU38"/>
  <c r="AU40"/>
  <c r="AV40" s="1"/>
  <c r="AU42"/>
  <c r="AU44"/>
  <c r="AV44" s="1"/>
  <c r="AV14"/>
  <c r="AV18"/>
  <c r="AV22"/>
  <c r="AV26"/>
  <c r="AV30"/>
  <c r="AV34"/>
  <c r="AV38"/>
  <c r="AV42"/>
  <c r="AU11"/>
  <c r="D52" i="23"/>
  <c r="AR46" i="29" l="1"/>
  <c r="AU46" i="28"/>
  <c r="AV11"/>
  <c r="AO47" i="26"/>
  <c r="AM47" i="23"/>
  <c r="AO47" s="1"/>
  <c r="AN48"/>
  <c r="E48"/>
  <c r="E49" s="1"/>
  <c r="F48"/>
  <c r="F49" s="1"/>
  <c r="G48"/>
  <c r="G49" s="1"/>
  <c r="H48"/>
  <c r="H49" s="1"/>
  <c r="I48"/>
  <c r="I49" s="1"/>
  <c r="J48"/>
  <c r="J49" s="1"/>
  <c r="K48"/>
  <c r="K49" s="1"/>
  <c r="L48"/>
  <c r="L49" s="1"/>
  <c r="M48"/>
  <c r="M49" s="1"/>
  <c r="N48"/>
  <c r="N49" s="1"/>
  <c r="O48"/>
  <c r="O49" s="1"/>
  <c r="P48"/>
  <c r="P49" s="1"/>
  <c r="Q48"/>
  <c r="Q49" s="1"/>
  <c r="R48"/>
  <c r="R49" s="1"/>
  <c r="S48"/>
  <c r="S49" s="1"/>
  <c r="T48"/>
  <c r="T49" s="1"/>
  <c r="U48"/>
  <c r="U49" s="1"/>
  <c r="V48"/>
  <c r="V49" s="1"/>
  <c r="W48"/>
  <c r="W49" s="1"/>
  <c r="X48"/>
  <c r="X49" s="1"/>
  <c r="Y48"/>
  <c r="Y49" s="1"/>
  <c r="Z48"/>
  <c r="Z49" s="1"/>
  <c r="AA48"/>
  <c r="AA49" s="1"/>
  <c r="AB48"/>
  <c r="AB49" s="1"/>
  <c r="AC48"/>
  <c r="AC49" s="1"/>
  <c r="AD48"/>
  <c r="AD49" s="1"/>
  <c r="AE48"/>
  <c r="AE49" s="1"/>
  <c r="AF48"/>
  <c r="AF49" s="1"/>
  <c r="AG48"/>
  <c r="AG49" s="1"/>
  <c r="AH48"/>
  <c r="AH49" s="1"/>
  <c r="AI48"/>
  <c r="AI49" s="1"/>
  <c r="AJ48"/>
  <c r="AJ49" s="1"/>
  <c r="AK48"/>
  <c r="AK49" s="1"/>
  <c r="AL48"/>
  <c r="AL49" s="1"/>
  <c r="AM48"/>
  <c r="AV46" i="28" l="1"/>
  <c r="AM49" i="23"/>
  <c r="AO48"/>
  <c r="AS53" i="25" l="1"/>
  <c r="AT53"/>
  <c r="AU53"/>
  <c r="AV53"/>
  <c r="M52" i="26" l="1"/>
  <c r="AM20"/>
  <c r="AO20" s="1"/>
  <c r="AM21"/>
  <c r="AO21" s="1"/>
  <c r="AM22"/>
  <c r="AO22" s="1"/>
  <c r="AM23"/>
  <c r="AO23" s="1"/>
  <c r="AM24"/>
  <c r="AO24" s="1"/>
  <c r="AM25"/>
  <c r="AO25" s="1"/>
  <c r="AM26"/>
  <c r="AO26" s="1"/>
  <c r="AM27"/>
  <c r="AO27" s="1"/>
  <c r="AM28"/>
  <c r="AO28" s="1"/>
  <c r="AM29"/>
  <c r="AO29" s="1"/>
  <c r="AS20" i="25"/>
  <c r="AP20"/>
  <c r="AU20" s="1"/>
  <c r="AV20" s="1"/>
  <c r="AM20"/>
  <c r="AM17" i="24"/>
  <c r="AO17" s="1"/>
  <c r="AR17" s="1"/>
  <c r="AM18"/>
  <c r="AO18" s="1"/>
  <c r="AR18" s="1"/>
  <c r="AM19"/>
  <c r="AO19" s="1"/>
  <c r="AR19" s="1"/>
  <c r="AM20"/>
  <c r="AO20" s="1"/>
  <c r="AR20" s="1"/>
  <c r="AM21"/>
  <c r="AO21" s="1"/>
  <c r="AR21" s="1"/>
  <c r="AM22"/>
  <c r="AO22" s="1"/>
  <c r="AR22" s="1"/>
  <c r="AM23"/>
  <c r="AO23" s="1"/>
  <c r="AR23" s="1"/>
  <c r="AM24"/>
  <c r="AO24" s="1"/>
  <c r="AR24" s="1"/>
  <c r="AM25"/>
  <c r="AO25" s="1"/>
  <c r="AR25" s="1"/>
  <c r="AM26"/>
  <c r="AO26" s="1"/>
  <c r="AR26" s="1"/>
  <c r="AM27"/>
  <c r="AO27" s="1"/>
  <c r="AR27" s="1"/>
  <c r="AM28"/>
  <c r="AO28" s="1"/>
  <c r="AR28" s="1"/>
  <c r="AM29"/>
  <c r="AO29" s="1"/>
  <c r="AR29" s="1"/>
  <c r="AM30"/>
  <c r="AO30" s="1"/>
  <c r="AR30" s="1"/>
  <c r="AM31"/>
  <c r="AO31" s="1"/>
  <c r="AR31" s="1"/>
  <c r="AM32"/>
  <c r="AO32" s="1"/>
  <c r="AR32" s="1"/>
  <c r="A37" i="17" l="1"/>
  <c r="B20"/>
  <c r="B8" i="15"/>
  <c r="B7"/>
  <c r="B6"/>
  <c r="AM11" i="26"/>
  <c r="AO11" s="1"/>
  <c r="AM12"/>
  <c r="AO12" s="1"/>
  <c r="AM13"/>
  <c r="AO13" s="1"/>
  <c r="AM14"/>
  <c r="AO14" s="1"/>
  <c r="AM15"/>
  <c r="AO15" s="1"/>
  <c r="AM16"/>
  <c r="AO16" s="1"/>
  <c r="AM17"/>
  <c r="AO17" s="1"/>
  <c r="AM18"/>
  <c r="AO18" s="1"/>
  <c r="AM19"/>
  <c r="AO19" s="1"/>
  <c r="AM30"/>
  <c r="AO30" s="1"/>
  <c r="AM31"/>
  <c r="AO31" s="1"/>
  <c r="AM32"/>
  <c r="AO32" s="1"/>
  <c r="AM33"/>
  <c r="AO33" s="1"/>
  <c r="AM34"/>
  <c r="AO34" s="1"/>
  <c r="AM35"/>
  <c r="AO35" s="1"/>
  <c r="AM36"/>
  <c r="AO36" s="1"/>
  <c r="AM37"/>
  <c r="AO37" s="1"/>
  <c r="AM38"/>
  <c r="AO38" s="1"/>
  <c r="AM39"/>
  <c r="AO39" s="1"/>
  <c r="AM40"/>
  <c r="AO40" s="1"/>
  <c r="AM41"/>
  <c r="AO41" s="1"/>
  <c r="AM42"/>
  <c r="AO42" s="1"/>
  <c r="AM43"/>
  <c r="AO43" s="1"/>
  <c r="AM44"/>
  <c r="AO44" s="1"/>
  <c r="AM45"/>
  <c r="AO45" s="1"/>
  <c r="D46"/>
  <c r="D48" s="1"/>
  <c r="D49" s="1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M46" s="1"/>
  <c r="AC46"/>
  <c r="AC48" s="1"/>
  <c r="AC49" s="1"/>
  <c r="AD46"/>
  <c r="AE46"/>
  <c r="AE48" s="1"/>
  <c r="AE49" s="1"/>
  <c r="AF46"/>
  <c r="AG46"/>
  <c r="AG48" s="1"/>
  <c r="AG49" s="1"/>
  <c r="AH46"/>
  <c r="AI46"/>
  <c r="AI48" s="1"/>
  <c r="AI49" s="1"/>
  <c r="AJ46"/>
  <c r="AK46"/>
  <c r="AK48" s="1"/>
  <c r="AK49" s="1"/>
  <c r="AL46"/>
  <c r="AN46"/>
  <c r="AN48" s="1"/>
  <c r="AM47"/>
  <c r="E48"/>
  <c r="E49" s="1"/>
  <c r="F48"/>
  <c r="F49" s="1"/>
  <c r="G48"/>
  <c r="G49" s="1"/>
  <c r="H48"/>
  <c r="H49" s="1"/>
  <c r="I48"/>
  <c r="I49" s="1"/>
  <c r="J48"/>
  <c r="J49" s="1"/>
  <c r="K48"/>
  <c r="K49" s="1"/>
  <c r="L48"/>
  <c r="L49" s="1"/>
  <c r="M48"/>
  <c r="M49" s="1"/>
  <c r="N48"/>
  <c r="N49" s="1"/>
  <c r="O48"/>
  <c r="O49" s="1"/>
  <c r="P48"/>
  <c r="P49" s="1"/>
  <c r="Q48"/>
  <c r="Q49" s="1"/>
  <c r="R48"/>
  <c r="R49" s="1"/>
  <c r="S48"/>
  <c r="S49" s="1"/>
  <c r="T48"/>
  <c r="T49" s="1"/>
  <c r="U48"/>
  <c r="U49" s="1"/>
  <c r="V48"/>
  <c r="V49" s="1"/>
  <c r="W48"/>
  <c r="W49" s="1"/>
  <c r="X48"/>
  <c r="X49" s="1"/>
  <c r="Y48"/>
  <c r="Y49" s="1"/>
  <c r="Z48"/>
  <c r="Z49" s="1"/>
  <c r="AA48"/>
  <c r="AA49" s="1"/>
  <c r="AB48"/>
  <c r="AB49" s="1"/>
  <c r="AD48"/>
  <c r="AD49" s="1"/>
  <c r="AF48"/>
  <c r="AF49" s="1"/>
  <c r="AH48"/>
  <c r="AH49" s="1"/>
  <c r="AJ48"/>
  <c r="AJ49" s="1"/>
  <c r="AL48"/>
  <c r="AL49" s="1"/>
  <c r="AM50"/>
  <c r="AM51"/>
  <c r="D52"/>
  <c r="E52"/>
  <c r="F52"/>
  <c r="G52"/>
  <c r="H52"/>
  <c r="I52"/>
  <c r="J52"/>
  <c r="K52"/>
  <c r="L52"/>
  <c r="N52"/>
  <c r="O52"/>
  <c r="AM52" s="1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47" i="25"/>
  <c r="AT46"/>
  <c r="AR46"/>
  <c r="AQ46"/>
  <c r="AO46"/>
  <c r="AN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AS45"/>
  <c r="AP45"/>
  <c r="AU45" s="1"/>
  <c r="AV45" s="1"/>
  <c r="AM45"/>
  <c r="AS44"/>
  <c r="AP44"/>
  <c r="AM44"/>
  <c r="AS43"/>
  <c r="AP43"/>
  <c r="AU43" s="1"/>
  <c r="AV43" s="1"/>
  <c r="AM43"/>
  <c r="AS42"/>
  <c r="AP42"/>
  <c r="AM42"/>
  <c r="AS41"/>
  <c r="AP41"/>
  <c r="AU41" s="1"/>
  <c r="AV41" s="1"/>
  <c r="AM41"/>
  <c r="AS40"/>
  <c r="AP40"/>
  <c r="AM40"/>
  <c r="AS39"/>
  <c r="AP39"/>
  <c r="AU39" s="1"/>
  <c r="AV39" s="1"/>
  <c r="AM39"/>
  <c r="AS38"/>
  <c r="AP38"/>
  <c r="AM38"/>
  <c r="AS37"/>
  <c r="AP37"/>
  <c r="AU37" s="1"/>
  <c r="AV37" s="1"/>
  <c r="AM37"/>
  <c r="AS36"/>
  <c r="AP36"/>
  <c r="AM36"/>
  <c r="AS35"/>
  <c r="AP35"/>
  <c r="AU35" s="1"/>
  <c r="AV35" s="1"/>
  <c r="AM35"/>
  <c r="AS34"/>
  <c r="AP34"/>
  <c r="AM34"/>
  <c r="AS33"/>
  <c r="AP33"/>
  <c r="AU33" s="1"/>
  <c r="AV33" s="1"/>
  <c r="AM33"/>
  <c r="AS32"/>
  <c r="AP32"/>
  <c r="AM32"/>
  <c r="AS31"/>
  <c r="AP31"/>
  <c r="AU31" s="1"/>
  <c r="AV31" s="1"/>
  <c r="AM31"/>
  <c r="AS30"/>
  <c r="AP30"/>
  <c r="AM30"/>
  <c r="AS29"/>
  <c r="AP29"/>
  <c r="AU29" s="1"/>
  <c r="AV29" s="1"/>
  <c r="AM29"/>
  <c r="AS28"/>
  <c r="AP28"/>
  <c r="AM28"/>
  <c r="AS27"/>
  <c r="AP27"/>
  <c r="AU27" s="1"/>
  <c r="AV27" s="1"/>
  <c r="AM27"/>
  <c r="AS26"/>
  <c r="AP26"/>
  <c r="AM26"/>
  <c r="AS25"/>
  <c r="AP25"/>
  <c r="AU25" s="1"/>
  <c r="AV25" s="1"/>
  <c r="AM25"/>
  <c r="AS24"/>
  <c r="AP24"/>
  <c r="AM24"/>
  <c r="AS23"/>
  <c r="AP23"/>
  <c r="AU23" s="1"/>
  <c r="AV23" s="1"/>
  <c r="AM23"/>
  <c r="AS22"/>
  <c r="AP22"/>
  <c r="AM22"/>
  <c r="AS21"/>
  <c r="AP21"/>
  <c r="AU21" s="1"/>
  <c r="AV21" s="1"/>
  <c r="AM21"/>
  <c r="AS19"/>
  <c r="AP19"/>
  <c r="AM19"/>
  <c r="AS18"/>
  <c r="AP18"/>
  <c r="AU18" s="1"/>
  <c r="AV18" s="1"/>
  <c r="AM18"/>
  <c r="AS17"/>
  <c r="AP17"/>
  <c r="AM17"/>
  <c r="AS16"/>
  <c r="AP16"/>
  <c r="AU16" s="1"/>
  <c r="AV16" s="1"/>
  <c r="AM16"/>
  <c r="AS15"/>
  <c r="AP15"/>
  <c r="AM15"/>
  <c r="AS14"/>
  <c r="AP14"/>
  <c r="AU14" s="1"/>
  <c r="AV14" s="1"/>
  <c r="AM14"/>
  <c r="AS13"/>
  <c r="AP13"/>
  <c r="AM13"/>
  <c r="AS12"/>
  <c r="AP12"/>
  <c r="AU12" s="1"/>
  <c r="AV12" s="1"/>
  <c r="AM12"/>
  <c r="AS11"/>
  <c r="AS46" s="1"/>
  <c r="AP11"/>
  <c r="AM11"/>
  <c r="AM46" s="1"/>
  <c r="AQ46" i="24"/>
  <c r="AP46"/>
  <c r="AN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AM45"/>
  <c r="AO45" s="1"/>
  <c r="AR45" s="1"/>
  <c r="AM44"/>
  <c r="AO44" s="1"/>
  <c r="AR44" s="1"/>
  <c r="AM43"/>
  <c r="AO43" s="1"/>
  <c r="AR43" s="1"/>
  <c r="AM42"/>
  <c r="AO42" s="1"/>
  <c r="AR42" s="1"/>
  <c r="AM41"/>
  <c r="AO41" s="1"/>
  <c r="AR41" s="1"/>
  <c r="AM40"/>
  <c r="AO40" s="1"/>
  <c r="AR40" s="1"/>
  <c r="AM39"/>
  <c r="AO39" s="1"/>
  <c r="AR39" s="1"/>
  <c r="AM38"/>
  <c r="AO38" s="1"/>
  <c r="AR38" s="1"/>
  <c r="AM37"/>
  <c r="AO37" s="1"/>
  <c r="AR37" s="1"/>
  <c r="AM36"/>
  <c r="AO36" s="1"/>
  <c r="AR36" s="1"/>
  <c r="AM35"/>
  <c r="AO35" s="1"/>
  <c r="AR35" s="1"/>
  <c r="AM34"/>
  <c r="AO34" s="1"/>
  <c r="AR34" s="1"/>
  <c r="AM33"/>
  <c r="AO33" s="1"/>
  <c r="AR33" s="1"/>
  <c r="AM16"/>
  <c r="AO16" s="1"/>
  <c r="AR16" s="1"/>
  <c r="AM15"/>
  <c r="AO15" s="1"/>
  <c r="AR15" s="1"/>
  <c r="AM14"/>
  <c r="AO14" s="1"/>
  <c r="AR14" s="1"/>
  <c r="AM13"/>
  <c r="AO13" s="1"/>
  <c r="AR13" s="1"/>
  <c r="AM12"/>
  <c r="AO12" s="1"/>
  <c r="AR12" s="1"/>
  <c r="AM11"/>
  <c r="AO11" s="1"/>
  <c r="AO48" i="26" l="1"/>
  <c r="AO46"/>
  <c r="AP46" i="25"/>
  <c r="AU13"/>
  <c r="AV13" s="1"/>
  <c r="AU15"/>
  <c r="AV15" s="1"/>
  <c r="AU17"/>
  <c r="AV17" s="1"/>
  <c r="AU19"/>
  <c r="AV19" s="1"/>
  <c r="AU22"/>
  <c r="AV22" s="1"/>
  <c r="AU24"/>
  <c r="AV24" s="1"/>
  <c r="AU26"/>
  <c r="AV26" s="1"/>
  <c r="AU28"/>
  <c r="AV28" s="1"/>
  <c r="AU30"/>
  <c r="AV30" s="1"/>
  <c r="AU32"/>
  <c r="AV32" s="1"/>
  <c r="AU34"/>
  <c r="AV34" s="1"/>
  <c r="AU36"/>
  <c r="AV36" s="1"/>
  <c r="AU38"/>
  <c r="AV38" s="1"/>
  <c r="AU40"/>
  <c r="AV40" s="1"/>
  <c r="AU42"/>
  <c r="AV42" s="1"/>
  <c r="AU44"/>
  <c r="AV44" s="1"/>
  <c r="AM46" i="24"/>
  <c r="AO46"/>
  <c r="AM48" i="26"/>
  <c r="AR11" i="24"/>
  <c r="AR46" s="1"/>
  <c r="AU11" i="25"/>
  <c r="AL52" i="23"/>
  <c r="D46"/>
  <c r="AM49" i="26" l="1"/>
  <c r="AU46" i="25"/>
  <c r="AV11"/>
  <c r="AV46" s="1"/>
  <c r="AM34" i="23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 l="1"/>
  <c r="AP46" i="18"/>
  <c r="AQ46"/>
  <c r="A42" i="17" l="1"/>
  <c r="AN46" i="23"/>
  <c r="AM51"/>
  <c r="AM50"/>
  <c r="AM11" l="1"/>
  <c r="AM12" l="1"/>
  <c r="AO12" s="1"/>
  <c r="AM13"/>
  <c r="AO13" s="1"/>
  <c r="AM14"/>
  <c r="AO14" s="1"/>
  <c r="AM15"/>
  <c r="AO15" s="1"/>
  <c r="AM16"/>
  <c r="AO16" s="1"/>
  <c r="AM17"/>
  <c r="AO17" s="1"/>
  <c r="AM18"/>
  <c r="AO18" s="1"/>
  <c r="AM19"/>
  <c r="AO19" s="1"/>
  <c r="AM20"/>
  <c r="AO20" s="1"/>
  <c r="AM21"/>
  <c r="AO21" s="1"/>
  <c r="AM22"/>
  <c r="AO22" s="1"/>
  <c r="AM23"/>
  <c r="AO23" s="1"/>
  <c r="AM24"/>
  <c r="AO24" s="1"/>
  <c r="AM25"/>
  <c r="AO25" s="1"/>
  <c r="AM26"/>
  <c r="AO26" s="1"/>
  <c r="AM27"/>
  <c r="AO27" s="1"/>
  <c r="AM28"/>
  <c r="AO28" s="1"/>
  <c r="AM29"/>
  <c r="AO29" s="1"/>
  <c r="AM30"/>
  <c r="AO30" s="1"/>
  <c r="AM31"/>
  <c r="AO31" s="1"/>
  <c r="AM32"/>
  <c r="AO32" s="1"/>
  <c r="AM33"/>
  <c r="AO33" s="1"/>
  <c r="AO34"/>
  <c r="AM35"/>
  <c r="AO35" s="1"/>
  <c r="AM36"/>
  <c r="AO36" s="1"/>
  <c r="AM37"/>
  <c r="AO37" s="1"/>
  <c r="AM38"/>
  <c r="AO38" s="1"/>
  <c r="AM39"/>
  <c r="AO39" s="1"/>
  <c r="AM40"/>
  <c r="AO40" s="1"/>
  <c r="AM41"/>
  <c r="AO41" s="1"/>
  <c r="AM42"/>
  <c r="AO42" s="1"/>
  <c r="AM43"/>
  <c r="AO43" s="1"/>
  <c r="AM44"/>
  <c r="AO44" s="1"/>
  <c r="AM45"/>
  <c r="AO45" s="1"/>
  <c r="AH52" l="1"/>
  <c r="AD52"/>
  <c r="AB52"/>
  <c r="Z52"/>
  <c r="X52"/>
  <c r="V52"/>
  <c r="T52"/>
  <c r="R52"/>
  <c r="P52"/>
  <c r="N52"/>
  <c r="M52"/>
  <c r="AJ52"/>
  <c r="AF52"/>
  <c r="AK52"/>
  <c r="AI52"/>
  <c r="AG52"/>
  <c r="AE52"/>
  <c r="AC52"/>
  <c r="AA52"/>
  <c r="Y52"/>
  <c r="W52"/>
  <c r="U52"/>
  <c r="S52"/>
  <c r="Q52"/>
  <c r="O52"/>
  <c r="L52"/>
  <c r="K52"/>
  <c r="J52"/>
  <c r="I52"/>
  <c r="H52"/>
  <c r="G52"/>
  <c r="F52"/>
  <c r="E52"/>
  <c r="B11" i="15"/>
  <c r="AM52" i="23" l="1"/>
  <c r="A38" i="17"/>
  <c r="AT46" i="19" l="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11"/>
  <c r="AR46"/>
  <c r="AQ46"/>
  <c r="AP43"/>
  <c r="AU43" s="1"/>
  <c r="AP44"/>
  <c r="AU44" s="1"/>
  <c r="AP45"/>
  <c r="AU45" s="1"/>
  <c r="AP27"/>
  <c r="AP28"/>
  <c r="AU28" s="1"/>
  <c r="AP29"/>
  <c r="AP30"/>
  <c r="AU30" s="1"/>
  <c r="AP31"/>
  <c r="AP32"/>
  <c r="AU32" s="1"/>
  <c r="AP33"/>
  <c r="AP34"/>
  <c r="AU34" s="1"/>
  <c r="AP35"/>
  <c r="AP36"/>
  <c r="AP37"/>
  <c r="AP38"/>
  <c r="AU38" s="1"/>
  <c r="AP39"/>
  <c r="AP40"/>
  <c r="AU40" s="1"/>
  <c r="AP41"/>
  <c r="AP42"/>
  <c r="AU42" s="1"/>
  <c r="AP12"/>
  <c r="AU12" s="1"/>
  <c r="AP13"/>
  <c r="AU13" s="1"/>
  <c r="AP14"/>
  <c r="AP15"/>
  <c r="AU15" s="1"/>
  <c r="AP16"/>
  <c r="AP17"/>
  <c r="AU17" s="1"/>
  <c r="AP18"/>
  <c r="AP19"/>
  <c r="AU19" s="1"/>
  <c r="AP20"/>
  <c r="AP21"/>
  <c r="AP22"/>
  <c r="AU22" s="1"/>
  <c r="AP23"/>
  <c r="AP24"/>
  <c r="AU24" s="1"/>
  <c r="AP25"/>
  <c r="AP26"/>
  <c r="AU26" s="1"/>
  <c r="AP11"/>
  <c r="AU11" s="1"/>
  <c r="AO46"/>
  <c r="AN46"/>
  <c r="AM47"/>
  <c r="AM32"/>
  <c r="AM33"/>
  <c r="AM34"/>
  <c r="AM35"/>
  <c r="AM36"/>
  <c r="AM37"/>
  <c r="AM38"/>
  <c r="AM39"/>
  <c r="AM40"/>
  <c r="AM41"/>
  <c r="AM42"/>
  <c r="AM43"/>
  <c r="AM44"/>
  <c r="AM45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11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E46"/>
  <c r="F46"/>
  <c r="D46"/>
  <c r="AU25" l="1"/>
  <c r="AU23"/>
  <c r="AU21"/>
  <c r="AU20"/>
  <c r="AU18"/>
  <c r="AU16"/>
  <c r="AU14"/>
  <c r="AV14" s="1"/>
  <c r="AU41"/>
  <c r="AU39"/>
  <c r="AU37"/>
  <c r="AU35"/>
  <c r="AU33"/>
  <c r="AU31"/>
  <c r="AU29"/>
  <c r="AU27"/>
  <c r="AS46"/>
  <c r="AV26"/>
  <c r="AV24"/>
  <c r="AV22"/>
  <c r="AV19"/>
  <c r="AV17"/>
  <c r="AV15"/>
  <c r="AV13"/>
  <c r="AV42"/>
  <c r="AV40"/>
  <c r="AV38"/>
  <c r="AV34"/>
  <c r="AV32"/>
  <c r="AV30"/>
  <c r="AV28"/>
  <c r="AV45"/>
  <c r="AV43"/>
  <c r="AV11"/>
  <c r="AV25"/>
  <c r="AV23"/>
  <c r="AV21"/>
  <c r="AV20"/>
  <c r="AV18"/>
  <c r="AV16"/>
  <c r="AV12"/>
  <c r="AV41"/>
  <c r="AV39"/>
  <c r="AV37"/>
  <c r="AV35"/>
  <c r="AV33"/>
  <c r="AV31"/>
  <c r="AV29"/>
  <c r="AV27"/>
  <c r="AV44"/>
  <c r="AP46"/>
  <c r="AU36"/>
  <c r="AU46" s="1"/>
  <c r="AM46"/>
  <c r="AV36" l="1"/>
  <c r="AV46" s="1"/>
  <c r="AN46" i="18" l="1"/>
  <c r="AM36"/>
  <c r="AO36" s="1"/>
  <c r="AR36" l="1"/>
  <c r="AM13"/>
  <c r="AO13" s="1"/>
  <c r="AR13" s="1"/>
  <c r="AM14"/>
  <c r="AO14" s="1"/>
  <c r="AR14" s="1"/>
  <c r="AM15"/>
  <c r="AO15" s="1"/>
  <c r="AR15" s="1"/>
  <c r="AM16"/>
  <c r="AO16" s="1"/>
  <c r="AR16" s="1"/>
  <c r="AM17"/>
  <c r="AO17" s="1"/>
  <c r="AR17" s="1"/>
  <c r="AM18"/>
  <c r="AO18" s="1"/>
  <c r="AR18" s="1"/>
  <c r="AM19"/>
  <c r="AO19" s="1"/>
  <c r="AR19" s="1"/>
  <c r="AM20"/>
  <c r="AO20" s="1"/>
  <c r="AR20" s="1"/>
  <c r="AM21"/>
  <c r="AO21" s="1"/>
  <c r="AR21" s="1"/>
  <c r="AM22"/>
  <c r="AO22" s="1"/>
  <c r="AR22" s="1"/>
  <c r="AM23"/>
  <c r="AO23" s="1"/>
  <c r="AR23" s="1"/>
  <c r="AM24"/>
  <c r="AO24" s="1"/>
  <c r="AR24" s="1"/>
  <c r="AM25"/>
  <c r="AO25" s="1"/>
  <c r="AR25" s="1"/>
  <c r="AM26"/>
  <c r="AO26" s="1"/>
  <c r="AR26" s="1"/>
  <c r="AM27"/>
  <c r="AO27" s="1"/>
  <c r="AR27" s="1"/>
  <c r="AM28"/>
  <c r="AO28" s="1"/>
  <c r="AR28" s="1"/>
  <c r="AM29"/>
  <c r="AO29" s="1"/>
  <c r="AR29" s="1"/>
  <c r="AM30"/>
  <c r="AO30" s="1"/>
  <c r="AR30" s="1"/>
  <c r="AM31"/>
  <c r="AO31" s="1"/>
  <c r="AR31" s="1"/>
  <c r="AM32"/>
  <c r="AO32" s="1"/>
  <c r="AR32" s="1"/>
  <c r="AM33"/>
  <c r="AO33" s="1"/>
  <c r="AR33" s="1"/>
  <c r="AM34"/>
  <c r="AO34" s="1"/>
  <c r="AR34" s="1"/>
  <c r="AM35"/>
  <c r="AO35" s="1"/>
  <c r="AR35" s="1"/>
  <c r="AM37"/>
  <c r="AO37" s="1"/>
  <c r="AR37" s="1"/>
  <c r="AM38"/>
  <c r="AO38" s="1"/>
  <c r="AR38" s="1"/>
  <c r="AM39"/>
  <c r="AO39" s="1"/>
  <c r="AR39" s="1"/>
  <c r="AM40"/>
  <c r="AO40" s="1"/>
  <c r="AR40" s="1"/>
  <c r="AM41"/>
  <c r="AO41" s="1"/>
  <c r="AR41" s="1"/>
  <c r="AM42"/>
  <c r="AO42" s="1"/>
  <c r="AR42" s="1"/>
  <c r="AM43"/>
  <c r="AO43" s="1"/>
  <c r="AR43" s="1"/>
  <c r="AM44"/>
  <c r="AO44" s="1"/>
  <c r="AR44" s="1"/>
  <c r="AM45"/>
  <c r="AO45" s="1"/>
  <c r="AR45" s="1"/>
  <c r="AM12" l="1"/>
  <c r="AO12" s="1"/>
  <c r="AR12" s="1"/>
  <c r="AM11"/>
  <c r="AO11" s="1"/>
  <c r="D46"/>
  <c r="AK46"/>
  <c r="AI46"/>
  <c r="AG46"/>
  <c r="AE46"/>
  <c r="AD46"/>
  <c r="AB46"/>
  <c r="Z46"/>
  <c r="X46"/>
  <c r="V46"/>
  <c r="T46"/>
  <c r="R46"/>
  <c r="P46"/>
  <c r="N46"/>
  <c r="M46"/>
  <c r="K46"/>
  <c r="I46"/>
  <c r="G46"/>
  <c r="E46"/>
  <c r="AL46"/>
  <c r="AJ46"/>
  <c r="AH46"/>
  <c r="AF46"/>
  <c r="AC46"/>
  <c r="AA46"/>
  <c r="Y46"/>
  <c r="W46"/>
  <c r="U46"/>
  <c r="S46"/>
  <c r="Q46"/>
  <c r="O46"/>
  <c r="L46"/>
  <c r="J46"/>
  <c r="H46"/>
  <c r="F46"/>
  <c r="AR11" l="1"/>
  <c r="AR46" s="1"/>
  <c r="AO46"/>
  <c r="AM46"/>
  <c r="B13" i="15" l="1"/>
  <c r="B12"/>
  <c r="C4" i="17" l="1"/>
  <c r="A3" i="15" l="1"/>
  <c r="AO11" i="23" l="1"/>
  <c r="AO46" s="1"/>
</calcChain>
</file>

<file path=xl/sharedStrings.xml><?xml version="1.0" encoding="utf-8"?>
<sst xmlns="http://schemas.openxmlformats.org/spreadsheetml/2006/main" count="2414" uniqueCount="317">
  <si>
    <t>Ndërtimi</t>
  </si>
  <si>
    <t>Construction</t>
  </si>
  <si>
    <t>Total</t>
  </si>
  <si>
    <t>Industria nxjerrëse</t>
  </si>
  <si>
    <t>Prodhimi i produkteve ushqimore, pijeve dhe duhanit</t>
  </si>
  <si>
    <t>Prodhimi i tekstileve, veshjeve; industria e lëkurës dhe këpucëve</t>
  </si>
  <si>
    <t>Prodhimi i produkteve prej druri, letre dhe të shtypshkrimit</t>
  </si>
  <si>
    <t>Përpunimi i koksit dhe produkteve të naftës së rafinuar</t>
  </si>
  <si>
    <t>Industria kimike dhe e produkteve farmaceutike</t>
  </si>
  <si>
    <t>Prodhimi i produkteve prej kauçuku, plastike dhe produkte të tjera minerale</t>
  </si>
  <si>
    <t>Prodhimi i produkteve metalike dhe me bazë metalike përveç makinerive</t>
  </si>
  <si>
    <t>Të tjera industri prodhuese, riparime dhe instalime të makinerive dhe pajisjeve</t>
  </si>
  <si>
    <t>Energjia elektrike, furnizimi me gaz, avull dhe ajër të kondicionuar</t>
  </si>
  <si>
    <t>Prodhimi dhe furnizimi me ujë</t>
  </si>
  <si>
    <t>Kanalizime dhe menaxhimi e trajtimi i mbetjeve</t>
  </si>
  <si>
    <t>Tregtia me shumicë dhe pakicë dhe riparimi i automjeteve dhe motorçikletave</t>
  </si>
  <si>
    <t>Tregtia me shumicë, përveç automjeteve dhe motorçikletave</t>
  </si>
  <si>
    <t>Tregtia me pakicë, përveç tregtisë së automjeteve dhe motorçikletave</t>
  </si>
  <si>
    <t>Transporti tokësor dhe me tubacione</t>
  </si>
  <si>
    <t>Transporti ujor, ajror dhe magazinimi</t>
  </si>
  <si>
    <t>Akomodimi dhe shërbimi ushqimor</t>
  </si>
  <si>
    <t>Aktivitete të publikimit, audiovizuale dhe transmetimit</t>
  </si>
  <si>
    <t>Telekomunikimi</t>
  </si>
  <si>
    <t>IT dhe të tjera shërbime informacioni</t>
  </si>
  <si>
    <t>Aktivitete financiare dhe të siguracionit</t>
  </si>
  <si>
    <t>Aktivitete të Real estate (Dhënies-Marrjes me qera)</t>
  </si>
  <si>
    <t>Aktivitete ligjore dhe kontabiliteti, drejtimi, arkitekture dhe inxhinierie</t>
  </si>
  <si>
    <t>Aktivitete administrative dhe shërbime mbështetëse</t>
  </si>
  <si>
    <t>Administrata publike dhe mbrojtja, sigurimi i detyruar social</t>
  </si>
  <si>
    <t>Arsimi</t>
  </si>
  <si>
    <t>Shëndetësia dhe aktivitete të punës sociale</t>
  </si>
  <si>
    <t>Arte,argëtim dhe çlodhje</t>
  </si>
  <si>
    <t>Aktivitete të tjera shërbimi dhe aktivitete të familjeve</t>
  </si>
  <si>
    <t>Agriculture, forestry and fishing</t>
  </si>
  <si>
    <t>Mining and quarrying</t>
  </si>
  <si>
    <t>Manufacture of food products, beverages and tobacco products</t>
  </si>
  <si>
    <t>Manufacture of textiles, wearing apparel and leather products</t>
  </si>
  <si>
    <t>Manufacture of wood and paper products, and printing</t>
  </si>
  <si>
    <t>Manufacture of coke and refined petroleum products</t>
  </si>
  <si>
    <t>Manufacture of chemical and pharmaceutical products</t>
  </si>
  <si>
    <t>Manufacture of rubber and plastic products and other non-metallic mineral products</t>
  </si>
  <si>
    <t>Manufacture of basic metals and fabricated metal products, except machinery and equipment</t>
  </si>
  <si>
    <t>Manufacture of furniture; other manufacturing; repair and installation of machinery and equipment</t>
  </si>
  <si>
    <t>Electricity, gas, steam and air-conditioning supply</t>
  </si>
  <si>
    <t>Water supply</t>
  </si>
  <si>
    <t>Sewerage, waste management and remediation activities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</si>
  <si>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</si>
  <si>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</si>
  <si>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</si>
  <si>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</si>
  <si>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and air transport; warehousing</t>
  </si>
  <si>
    <t>Postal and courier activities</t>
  </si>
  <si>
    <t>Accommodation and food service activities</t>
  </si>
  <si>
    <t>Publishing, audiovisual and broadcasting activities</t>
  </si>
  <si>
    <t>Telecommunications</t>
  </si>
  <si>
    <t>Computer programming, consultancy and related activities; information service activities</t>
  </si>
  <si>
    <t>Financial and insurance activities</t>
  </si>
  <si>
    <t>Real estate activities</t>
  </si>
  <si>
    <t>Legal and accounting activities; management consultancy activities; architectural and engineering activities</t>
  </si>
  <si>
    <t>Scientific research and development; other 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</si>
  <si>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</si>
  <si>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</si>
  <si>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</si>
  <si>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activities</t>
  </si>
  <si>
    <t>Arts, entertainment and recreation</t>
  </si>
  <si>
    <t>Other services and activities of households</t>
  </si>
  <si>
    <t xml:space="preserve"> </t>
  </si>
  <si>
    <t>94-98</t>
  </si>
  <si>
    <t>Përshkrimi</t>
  </si>
  <si>
    <t>Bujqësia, pyjet dhe peshkimi</t>
  </si>
  <si>
    <t>Aktivitete të postës dhe sherbimeve korier</t>
  </si>
  <si>
    <t>Totali</t>
  </si>
  <si>
    <t>Importet (CIF)</t>
  </si>
  <si>
    <t>Totali i burimeve me çmime bazë</t>
  </si>
  <si>
    <t>Marzhi i tregtisë dhe transportit</t>
  </si>
  <si>
    <t>Taksat minus subvencione mbi produktet</t>
  </si>
  <si>
    <t>Totali i burimeve me çmime tregu</t>
  </si>
  <si>
    <t>NVE</t>
  </si>
  <si>
    <t>A01-03</t>
  </si>
  <si>
    <t>B</t>
  </si>
  <si>
    <t>C10-C12</t>
  </si>
  <si>
    <t>C13-C15</t>
  </si>
  <si>
    <t>C16-C18</t>
  </si>
  <si>
    <t>C19</t>
  </si>
  <si>
    <t>C20-C21</t>
  </si>
  <si>
    <t>C22-C23</t>
  </si>
  <si>
    <t>C24-C25</t>
  </si>
  <si>
    <t>C31-C33</t>
  </si>
  <si>
    <t>D35</t>
  </si>
  <si>
    <t>E36</t>
  </si>
  <si>
    <t>E37-E39</t>
  </si>
  <si>
    <t>F</t>
  </si>
  <si>
    <t>G45</t>
  </si>
  <si>
    <t>G46</t>
  </si>
  <si>
    <t>G47</t>
  </si>
  <si>
    <t>H49</t>
  </si>
  <si>
    <t>H50-H52</t>
  </si>
  <si>
    <t>H53</t>
  </si>
  <si>
    <t>I</t>
  </si>
  <si>
    <t>J58-J60</t>
  </si>
  <si>
    <t>J61</t>
  </si>
  <si>
    <t>J62_J63</t>
  </si>
  <si>
    <t>K64-K66</t>
  </si>
  <si>
    <t>L68</t>
  </si>
  <si>
    <t>M69-M71</t>
  </si>
  <si>
    <t>M72-M75</t>
  </si>
  <si>
    <t>N77-N82</t>
  </si>
  <si>
    <t>O84</t>
  </si>
  <si>
    <t>P85</t>
  </si>
  <si>
    <t>Q86-Q88</t>
  </si>
  <si>
    <t>R90-R93</t>
  </si>
  <si>
    <t>P7</t>
  </si>
  <si>
    <t>SUPBP</t>
  </si>
  <si>
    <t>P118</t>
  </si>
  <si>
    <t>D21_M_D31</t>
  </si>
  <si>
    <t>SUPPP</t>
  </si>
  <si>
    <t>Description</t>
  </si>
  <si>
    <t>Imports CIF</t>
  </si>
  <si>
    <t>Total supply at basic prices</t>
  </si>
  <si>
    <t>Trade and transport margins</t>
  </si>
  <si>
    <t>Taxes less subsidies on products</t>
  </si>
  <si>
    <t>Total supply at purchasers' prices</t>
  </si>
  <si>
    <t>NACE</t>
  </si>
  <si>
    <t>TOTAL</t>
  </si>
  <si>
    <t>CPA_A01-03</t>
  </si>
  <si>
    <t>Products of agriculture, forestry and fishing</t>
  </si>
  <si>
    <t>Produkte bujqësore, pyjore dhe të peshkimit</t>
  </si>
  <si>
    <t>CPA_B</t>
  </si>
  <si>
    <t>Produkte të industrisë nxjerrëse</t>
  </si>
  <si>
    <t>CPA_C10-C12</t>
  </si>
  <si>
    <t>Food products, beverages and tobacco products</t>
  </si>
  <si>
    <t>Produkte ushqimore, pije dhe produkte duhani</t>
  </si>
  <si>
    <t>CPA_C13-C15</t>
  </si>
  <si>
    <t>Textiles, wearing apparel and leather products</t>
  </si>
  <si>
    <t>Tekstile, veshje dhe produkte prej lëkure</t>
  </si>
  <si>
    <t>CPA_C16-C18</t>
  </si>
  <si>
    <t>Wood and of products of wood and cork, paper products and printing and recording services</t>
  </si>
  <si>
    <t>Produkte prej druri dhe letre dhe shërbime printimi</t>
  </si>
  <si>
    <t>CPA_C19</t>
  </si>
  <si>
    <t>Coke and refined petroleum products</t>
  </si>
  <si>
    <t>Produkte koksi dhe të rafinimit të naftës</t>
  </si>
  <si>
    <t>CPA_C20-C21</t>
  </si>
  <si>
    <t>Chemical products and basic pharmaceutical products and pharmaceutical preparations</t>
  </si>
  <si>
    <t>Produkte kimike, produkte farmaceutike dhe preparate farmaceutike</t>
  </si>
  <si>
    <t>CPA_C22-C23</t>
  </si>
  <si>
    <t>Plastics products and other non-metallic mineral products</t>
  </si>
  <si>
    <t>Produkte prej gome dhe plastike, dhe produkte  të tjera minerale jo metalike</t>
  </si>
  <si>
    <t>CPA_C24-C25</t>
  </si>
  <si>
    <t>Basic metals and fabricated metal products, except machinery and equipment</t>
  </si>
  <si>
    <t>Produkte me bazë metalike, përveç makinerive dhe pajisjeve</t>
  </si>
  <si>
    <t>CPA_C31-C33</t>
  </si>
  <si>
    <t>Furniture, other manufactured goods and repair and installation services</t>
  </si>
  <si>
    <t>Mobilie, produkte  të tjera, shërbime riparimi dhe instalimi i makinerive dhe pajisjeve</t>
  </si>
  <si>
    <t>CPA_D35</t>
  </si>
  <si>
    <t>Electricity, gas, steam and air-conditioning</t>
  </si>
  <si>
    <t>Energjia elektrike, gazi, avulli dhe ajri i kondicionuar</t>
  </si>
  <si>
    <t>CPA_E36</t>
  </si>
  <si>
    <t>Natural water; water treatment and supply services</t>
  </si>
  <si>
    <t>Shërbime të prodhimit dhe furnizimit me ujë</t>
  </si>
  <si>
    <t>CPA_E37-E39</t>
  </si>
  <si>
    <t xml:space="preserve">Sewerage; waste collection, treatment and disposal activities; materials recovery; remediation activities and other waste management services </t>
  </si>
  <si>
    <t>Shërbime të kanalizimeve, trajtimit dhe menaxhimit te mbetjeve</t>
  </si>
  <si>
    <t>CPA_F</t>
  </si>
  <si>
    <t>Constructions and construction works</t>
  </si>
  <si>
    <t>Shërbime të ndërtimit dhe punëve në ndërtim</t>
  </si>
  <si>
    <t>CPA_G45</t>
  </si>
  <si>
    <t>Wholesale and retail trade and repair services of motor vehicles and motorcycles</t>
  </si>
  <si>
    <t>Shërbime të tregtisë me shumicë dhe me pakicë, riparimi i automjeteve  dhe motoçikletave</t>
  </si>
  <si>
    <t>CPA_G46</t>
  </si>
  <si>
    <t>Wholesale trade services, except of motor vehicles and motorcycles</t>
  </si>
  <si>
    <t>Shërbime të tregëtisë me shumicë, përveç shërbimeve të tregëtisë të automjeteve dhe motorçikletave</t>
  </si>
  <si>
    <t>CPA_G47</t>
  </si>
  <si>
    <t>Retail trade services, except of motor vehicles and motorcycles</t>
  </si>
  <si>
    <t>Shërbime të tregtisë me pakicë, përveç shërbimeve të  tregtisë së automjeteve dhe motorçikletave</t>
  </si>
  <si>
    <t>CPA_H49</t>
  </si>
  <si>
    <t>Land transport services and transport services via pipelines</t>
  </si>
  <si>
    <t>Shërbime të transportit tokësor dhe me tubacione</t>
  </si>
  <si>
    <t>CPA_H50-H52</t>
  </si>
  <si>
    <t>Water, air transport, warehousing services</t>
  </si>
  <si>
    <t>Shërbime të transportit ujor, ajror dhe magazinimit</t>
  </si>
  <si>
    <t>CPA_H53</t>
  </si>
  <si>
    <t>Postal and courier services</t>
  </si>
  <si>
    <t>Shërbime postare</t>
  </si>
  <si>
    <t>CPA_I</t>
  </si>
  <si>
    <t>Accommodation and food services</t>
  </si>
  <si>
    <t>Shërbime të akomodimit dhe  ushqimit</t>
  </si>
  <si>
    <t>CPA_J58-J60</t>
  </si>
  <si>
    <t>Publishing , audiovisual and broadcasting services</t>
  </si>
  <si>
    <t>Shërbime publikimi, audovizive dhe transmetimi</t>
  </si>
  <si>
    <t>CPA_J61</t>
  </si>
  <si>
    <t>Telecommunications services</t>
  </si>
  <si>
    <t>Shërbime telekomunikacioni</t>
  </si>
  <si>
    <t>CPA_J62_J63</t>
  </si>
  <si>
    <t>Computer programming, consultancy and related services; information services</t>
  </si>
  <si>
    <t>Shërbime të teknologjisë së informacionit , konsulencë informatike dhe  shërbime informacioni</t>
  </si>
  <si>
    <t>CPA_K64-K66</t>
  </si>
  <si>
    <t>Financial and insurance services</t>
  </si>
  <si>
    <t>Shërbime financiare dhe të sigurimit</t>
  </si>
  <si>
    <t>CPA_L68</t>
  </si>
  <si>
    <t>Real estate services</t>
  </si>
  <si>
    <t>Shërbime të pasurive të paluajtshme</t>
  </si>
  <si>
    <t>CPA_M69_M71</t>
  </si>
  <si>
    <t>Legal, accounting, management consultancy and architectural and engineering services</t>
  </si>
  <si>
    <t>Shërbime ligjore dhe kontabiliteti, shërbime konsulence në fushën e menaxhimit; shërbime në fushën e arkitekturës dhe inxhinierisë</t>
  </si>
  <si>
    <t>CPA_M72-M75</t>
  </si>
  <si>
    <t>Scientific research and development; other professional, scientific and technical services</t>
  </si>
  <si>
    <t>Shërbime kërkim-zhvillimi shkencor dhe shërbime të tjera profesionale dhe teknike</t>
  </si>
  <si>
    <t>CPA_N77-N82</t>
  </si>
  <si>
    <t>Administrative and support service</t>
  </si>
  <si>
    <t>Shërbime administrative dhe mbështetëse</t>
  </si>
  <si>
    <t>CPA_O84</t>
  </si>
  <si>
    <t>Public administration and defence services; compulsory social security services</t>
  </si>
  <si>
    <t>Shërbime të administrimit publik dhe mbrojtja, shërbime të sigurimit shoqëror të detyrueshëm</t>
  </si>
  <si>
    <t>CPA_P85</t>
  </si>
  <si>
    <t>Education services</t>
  </si>
  <si>
    <t>Shërbime arsimi</t>
  </si>
  <si>
    <t>CPA_Q86-Q88</t>
  </si>
  <si>
    <t>Human health services</t>
  </si>
  <si>
    <t>Shërbime shëndetësore</t>
  </si>
  <si>
    <t>CPA_R90-R93</t>
  </si>
  <si>
    <t>Shërbime artistike, argëtuese dhe çlodhëse</t>
  </si>
  <si>
    <t>CPA_94-98</t>
  </si>
  <si>
    <t xml:space="preserve">Shërbime të tjera kolektive, sociale dhe personale             </t>
  </si>
  <si>
    <t>CPA_TOTAL</t>
  </si>
  <si>
    <t>Total output by activity</t>
  </si>
  <si>
    <t>Totali i prodhimit sipas aktiviteteve</t>
  </si>
  <si>
    <t xml:space="preserve">Tabela e Përdorimeve me çmime tregu </t>
  </si>
  <si>
    <t>Konsumi final i familjeve</t>
  </si>
  <si>
    <t>Konsumi final i qeverisë dhe OJF-ve</t>
  </si>
  <si>
    <t>Ndryshim gjendje</t>
  </si>
  <si>
    <t>Përdorimet finale me çmime tregu</t>
  </si>
  <si>
    <t>Totali i përdorimeve me çmime tregu</t>
  </si>
  <si>
    <t>P3_S14</t>
  </si>
  <si>
    <t>P3_S13</t>
  </si>
  <si>
    <t>P3</t>
  </si>
  <si>
    <t>P51</t>
  </si>
  <si>
    <t>P52</t>
  </si>
  <si>
    <t>P5</t>
  </si>
  <si>
    <t>P6</t>
  </si>
  <si>
    <t>TFINU</t>
  </si>
  <si>
    <t>TU</t>
  </si>
  <si>
    <t>Final consumption expenditure by households</t>
  </si>
  <si>
    <t>Final consumption expenditure by government</t>
  </si>
  <si>
    <t>Final consumption expenditure</t>
  </si>
  <si>
    <t>Gross fixed capital formation</t>
  </si>
  <si>
    <t>Changes in inventories</t>
  </si>
  <si>
    <t>Gross capital formation</t>
  </si>
  <si>
    <t>Final uses at purchasers' prices</t>
  </si>
  <si>
    <t>Total use at purchasers' prices</t>
  </si>
  <si>
    <t>Total intermediate consumption of industries</t>
  </si>
  <si>
    <t>Totali i Konsumit Ndërmjetës sipas aktiviteteve</t>
  </si>
  <si>
    <t>B1G</t>
  </si>
  <si>
    <t>Value added of industries</t>
  </si>
  <si>
    <t>Vlera e Shtuar sipas aktiviteteve</t>
  </si>
  <si>
    <t>Total use at basic prices</t>
  </si>
  <si>
    <t>Kërkesa Finale me çmime bazë</t>
  </si>
  <si>
    <t>Totali i Përdorimeve me çmime bazë</t>
  </si>
  <si>
    <t>Final Demand at basic prices</t>
  </si>
  <si>
    <t xml:space="preserve">Total </t>
  </si>
  <si>
    <t xml:space="preserve">Totali </t>
  </si>
  <si>
    <t>Value added at basic prices</t>
  </si>
  <si>
    <t>Vlera e Shtuar me çmime bazë</t>
  </si>
  <si>
    <t>Output at basic prices</t>
  </si>
  <si>
    <t>Prodhimi me çmime bazë</t>
  </si>
  <si>
    <t>Importet CIF</t>
  </si>
  <si>
    <t>Supply at basic prices</t>
  </si>
  <si>
    <t>Burimet me çmime bazë</t>
  </si>
  <si>
    <t>Tab 1</t>
  </si>
  <si>
    <t>Tab 2</t>
  </si>
  <si>
    <t>Tab 3</t>
  </si>
  <si>
    <t>KODI</t>
  </si>
  <si>
    <t>Kërkim- zhvillim shkencor dhe aktivitete të tjera profesionale, shkencore e teknike</t>
  </si>
  <si>
    <t>Imports (CIF)</t>
  </si>
  <si>
    <t>Eksportet (FOB)</t>
  </si>
  <si>
    <t>Exports (FOB)</t>
  </si>
  <si>
    <t>Supply Table at basic prices, including a transformation into purchasers' prices</t>
  </si>
  <si>
    <t>PRODHIMI SIPAS AKTIVITETEVE (NVE) - OUTPUT OF INDUSTRIES (NACE)</t>
  </si>
  <si>
    <t xml:space="preserve">                                                        PRODHIMI SIPAS AKTIVITETEVE (NVE) - OUTPUT OF INDUSTRIES (NACE)</t>
  </si>
  <si>
    <t xml:space="preserve">                                                                   PRODHIMI SIPAS AKTIVITETEVE (NVE) - OUTPUT OF INDUSTRIES (NACE)</t>
  </si>
  <si>
    <t>Tabela e Burimeve me çmime bazë dhe transformimi me çmime tregu</t>
  </si>
  <si>
    <t>KONSUMI NDERMJETES I INDUSTRIVE(NVE) - INPUT OF INDUSTRIES (NACE)</t>
  </si>
  <si>
    <t>VALUIMI-VALUATION</t>
  </si>
  <si>
    <t>në milion Lekë/ in million ALL</t>
  </si>
  <si>
    <t xml:space="preserve">                    në milion Lekë/ in million ALL</t>
  </si>
  <si>
    <t>PERDORIMET FINALE-FINAL USES</t>
  </si>
  <si>
    <t>Shpenzimet e konsumit final</t>
  </si>
  <si>
    <t>Tabela Input-Output me çmime bazë (industri x industri)</t>
  </si>
  <si>
    <t>Symmetric Input-Output Table at basic prices (industries x  industries)</t>
  </si>
  <si>
    <t>P1</t>
  </si>
  <si>
    <t xml:space="preserve">Formimi bruto i kapitalit </t>
  </si>
  <si>
    <t>Formimi i  bruto i kapitalit fiks</t>
  </si>
  <si>
    <t>Viti 2013 (me çmime korrente)</t>
  </si>
  <si>
    <t>Year 2013 (at current prices)</t>
  </si>
  <si>
    <t xml:space="preserve">              35x35</t>
  </si>
  <si>
    <t>Viti 2013</t>
  </si>
  <si>
    <t>Year 2013</t>
  </si>
  <si>
    <t xml:space="preserve">            35x35</t>
  </si>
  <si>
    <t xml:space="preserve">           35x35</t>
  </si>
  <si>
    <t>CPA_C26-C30</t>
  </si>
  <si>
    <t>Produkte elektronike dhe optike, pajisje elektrike dhe makineri dhe pajisje të paklasifikuara diku tjetër dhe mjete transporti</t>
  </si>
  <si>
    <t>Computer, electronic, optical products, electrical equipment and machinery and equipment n.e.c (including transport equipment).</t>
  </si>
  <si>
    <t>Prodhimi i makinerive dhe pajisjeve dhe mjeteve te transportit</t>
  </si>
  <si>
    <t>C26-C30</t>
  </si>
  <si>
    <t>Manufacture of machinery and equipment and transport equipment</t>
  </si>
  <si>
    <t>Use Table at purchasers' prices</t>
  </si>
  <si>
    <t>Viti 2012 (me çmime korrente)</t>
  </si>
  <si>
    <t>Year 2012 (at current prices)</t>
  </si>
  <si>
    <t>Viti 2012</t>
  </si>
  <si>
    <t>Use Table at purchaser's prices</t>
  </si>
  <si>
    <t>Year 2012</t>
  </si>
  <si>
    <t>Total intermediate consumption/Final use at purchasers' prices</t>
  </si>
  <si>
    <t>Totali I Konsumit Ndërmjetës /Përdorimet finale me çmime tregu</t>
  </si>
  <si>
    <t>P2</t>
  </si>
  <si>
    <t>Taksa neto mbi produktet</t>
  </si>
  <si>
    <t>Viti 2014 (me çmime korrente)</t>
  </si>
  <si>
    <t>Year 2014 (at current prices)</t>
  </si>
  <si>
    <t>Tabela e Përdorimeve me çmime tregu</t>
  </si>
</sst>
</file>

<file path=xl/styles.xml><?xml version="1.0" encoding="utf-8"?>
<styleSheet xmlns="http://schemas.openxmlformats.org/spreadsheetml/2006/main">
  <numFmts count="3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-;\-* #,##0.00_-;_-* &quot;-&quot;??_-;_-@_-"/>
    <numFmt numFmtId="169" formatCode="&quot;IR£&quot;#,##0;\-&quot;IR£&quot;#,##0"/>
    <numFmt numFmtId="170" formatCode="mmmm\ d\,\ yyyy"/>
    <numFmt numFmtId="171" formatCode="_-* #,##0_?_._-;\-* #,##0_?_._-;_-* &quot;-&quot;_?_._-;_-@_-"/>
    <numFmt numFmtId="172" formatCode="_-* #,##0.00_?_._-;\-* #,##0.00_?_._-;_-* &quot;-&quot;??_?_._-;_-@_-"/>
    <numFmt numFmtId="173" formatCode="@\ *."/>
    <numFmt numFmtId="174" formatCode="\ \ \ \ \ \ \ \ \ \ @\ *."/>
    <numFmt numFmtId="175" formatCode="\ \ \ \ \ \ \ \ \ \ \ \ @\ *."/>
    <numFmt numFmtId="176" formatCode="\ \ \ \ \ \ \ \ \ \ \ \ @"/>
    <numFmt numFmtId="177" formatCode="\ \ \ \ \ \ \ \ \ \ \ \ \ @\ *."/>
    <numFmt numFmtId="178" formatCode="\ @\ *."/>
    <numFmt numFmtId="179" formatCode="\ @"/>
    <numFmt numFmtId="180" formatCode="\ \ @\ *."/>
    <numFmt numFmtId="181" formatCode="\ \ @"/>
    <numFmt numFmtId="182" formatCode="\ \ \ @\ *."/>
    <numFmt numFmtId="183" formatCode="\ \ \ @"/>
    <numFmt numFmtId="184" formatCode="\ \ \ \ @\ *."/>
    <numFmt numFmtId="185" formatCode="\ \ \ \ @"/>
    <numFmt numFmtId="186" formatCode="\ \ \ \ \ \ @\ *."/>
    <numFmt numFmtId="187" formatCode="\ \ \ \ \ \ @"/>
    <numFmt numFmtId="188" formatCode="\ \ \ \ \ \ \ @\ *."/>
    <numFmt numFmtId="189" formatCode="\ \ \ \ \ \ \ \ \ @\ *."/>
    <numFmt numFmtId="190" formatCode="\ \ \ \ \ \ \ \ \ @"/>
    <numFmt numFmtId="191" formatCode="###\ ###\ ###\ "/>
    <numFmt numFmtId="192" formatCode="###\ ###\ ###\ ###"/>
    <numFmt numFmtId="193" formatCode="_(* #,##0_);_(* \(#,##0\);_(* &quot;-&quot;??_);_(@_)"/>
    <numFmt numFmtId="194" formatCode="_(* #,##0.00000_);_(* \(#,##0.00000\);_(* &quot;-&quot;??_);_(@_)"/>
    <numFmt numFmtId="195" formatCode="_(* #,##0.000_);_(* \(#,##0.000\);_(* &quot;-&quot;??_);_(@_)"/>
    <numFmt numFmtId="196" formatCode="_(* #,##0.0000_);_(* \(#,##0.0000\);_(* &quot;-&quot;??_);_(@_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MetaNormalLF-Roman"/>
      <family val="2"/>
    </font>
    <font>
      <sz val="10"/>
      <name val="MetaNormalLF-Roman"/>
    </font>
    <font>
      <b/>
      <sz val="14"/>
      <name val="MetaNormalLF-Roman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24"/>
      <name val="MetaNormalLF-Roman"/>
      <family val="2"/>
    </font>
    <font>
      <sz val="24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sz val="11"/>
      <name val="Calibri"/>
      <family val="2"/>
    </font>
    <font>
      <sz val="9"/>
      <name val="Arial"/>
      <family val="2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sz val="8"/>
      <name val="Helv"/>
      <charset val="204"/>
    </font>
    <font>
      <sz val="8"/>
      <name val="Arial"/>
      <family val="2"/>
      <charset val="162"/>
    </font>
    <font>
      <sz val="10"/>
      <color indexed="8"/>
      <name val="Arial"/>
      <family val="2"/>
      <charset val="238"/>
    </font>
    <font>
      <sz val="10"/>
      <name val="Arial"/>
      <family val="2"/>
      <charset val="16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8"/>
      <color indexed="8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07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3" fillId="0" borderId="0" applyFill="0" applyBorder="0" applyAlignment="0" applyProtection="0"/>
    <xf numFmtId="169" fontId="3" fillId="0" borderId="0" applyFill="0" applyBorder="0" applyAlignment="0" applyProtection="0"/>
    <xf numFmtId="170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4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wrapText="1"/>
    </xf>
    <xf numFmtId="0" fontId="21" fillId="0" borderId="0"/>
    <xf numFmtId="0" fontId="22" fillId="7" borderId="5" applyNumberFormat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Protection="0">
      <alignment horizontal="left" vertical="top" wrapText="1"/>
    </xf>
    <xf numFmtId="0" fontId="25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23" borderId="12" applyNumberFormat="0" applyFont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3" fillId="0" borderId="0" applyFont="0" applyFill="0" applyBorder="0" applyProtection="0"/>
    <xf numFmtId="0" fontId="28" fillId="20" borderId="13" applyNumberFormat="0" applyAlignment="0" applyProtection="0"/>
    <xf numFmtId="9" fontId="3" fillId="0" borderId="0" applyFont="0" applyFill="0" applyBorder="0" applyAlignment="0" applyProtection="0"/>
    <xf numFmtId="3" fontId="24" fillId="0" borderId="0" applyFill="0" applyBorder="0" applyProtection="0">
      <alignment horizontal="right"/>
    </xf>
    <xf numFmtId="49" fontId="24" fillId="0" borderId="0" applyFill="0" applyBorder="0" applyProtection="0">
      <alignment horizontal="right"/>
    </xf>
    <xf numFmtId="49" fontId="24" fillId="0" borderId="0" applyFill="0" applyBorder="0" applyProtection="0">
      <alignment horizontal="left" vertical="top"/>
    </xf>
    <xf numFmtId="49" fontId="29" fillId="0" borderId="0" applyFill="0" applyBorder="0" applyProtection="0">
      <alignment horizontal="right"/>
    </xf>
    <xf numFmtId="49" fontId="4" fillId="0" borderId="0" applyFill="0" applyBorder="0" applyProtection="0">
      <alignment horizontal="left"/>
    </xf>
    <xf numFmtId="0" fontId="29" fillId="0" borderId="0" applyNumberFormat="0" applyFill="0" applyBorder="0" applyProtection="0"/>
    <xf numFmtId="49" fontId="29" fillId="0" borderId="11" applyFill="0" applyProtection="0">
      <alignment horizontal="center"/>
    </xf>
    <xf numFmtId="49" fontId="29" fillId="0" borderId="11" applyFill="0" applyProtection="0">
      <alignment horizontal="center" vertical="justify" wrapText="1"/>
    </xf>
    <xf numFmtId="49" fontId="30" fillId="0" borderId="11" applyFill="0" applyProtection="0">
      <alignment horizontal="center" vertical="top" wrapText="1"/>
    </xf>
    <xf numFmtId="49" fontId="29" fillId="0" borderId="0" applyFill="0" applyBorder="0" applyProtection="0">
      <alignment horizontal="right" vertical="top"/>
    </xf>
    <xf numFmtId="49" fontId="24" fillId="0" borderId="0" applyFill="0" applyBorder="0" applyProtection="0">
      <alignment horizontal="right" vertical="top" wrapText="1"/>
    </xf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9" fontId="29" fillId="0" borderId="14" applyFill="0" applyProtection="0">
      <alignment horizontal="center"/>
    </xf>
    <xf numFmtId="49" fontId="29" fillId="0" borderId="14" applyFill="0" applyProtection="0">
      <alignment horizontal="center" wrapText="1"/>
    </xf>
    <xf numFmtId="0" fontId="29" fillId="0" borderId="14" applyFill="0" applyProtection="0">
      <alignment horizontal="center"/>
    </xf>
    <xf numFmtId="0" fontId="30" fillId="0" borderId="14" applyFill="0" applyProtection="0">
      <alignment horizontal="center" vertical="top"/>
    </xf>
    <xf numFmtId="0" fontId="24" fillId="0" borderId="15" applyNumberFormat="0" applyFill="0" applyProtection="0">
      <alignment vertical="top"/>
    </xf>
    <xf numFmtId="49" fontId="29" fillId="0" borderId="15" applyFill="0" applyProtection="0">
      <alignment horizontal="center" vertical="justify" wrapText="1"/>
    </xf>
    <xf numFmtId="49" fontId="29" fillId="0" borderId="15" applyFill="0" applyProtection="0">
      <alignment horizontal="center"/>
    </xf>
    <xf numFmtId="0" fontId="29" fillId="0" borderId="15" applyFill="0" applyProtection="0">
      <alignment horizontal="center"/>
    </xf>
    <xf numFmtId="0" fontId="30" fillId="0" borderId="15" applyFill="0" applyProtection="0">
      <alignment horizontal="center" vertical="top"/>
    </xf>
    <xf numFmtId="0" fontId="29" fillId="0" borderId="0" applyNumberFormat="0" applyFill="0" applyBorder="0" applyProtection="0">
      <alignment horizontal="left"/>
    </xf>
    <xf numFmtId="0" fontId="24" fillId="24" borderId="11" applyNumberFormat="0" applyAlignment="0" applyProtection="0"/>
    <xf numFmtId="3" fontId="24" fillId="24" borderId="11">
      <alignment horizontal="right"/>
      <protection locked="0"/>
    </xf>
    <xf numFmtId="49" fontId="24" fillId="25" borderId="0" applyBorder="0">
      <alignment horizontal="right"/>
      <protection locked="0"/>
    </xf>
    <xf numFmtId="0" fontId="32" fillId="24" borderId="11" applyNumberFormat="0">
      <alignment horizontal="left" vertical="top" wrapText="1"/>
      <protection locked="0"/>
    </xf>
    <xf numFmtId="0" fontId="24" fillId="0" borderId="11" applyNumberFormat="0" applyFill="0" applyAlignment="0" applyProtection="0"/>
    <xf numFmtId="3" fontId="24" fillId="0" borderId="11" applyFill="0" applyProtection="0">
      <alignment horizontal="right"/>
    </xf>
    <xf numFmtId="0" fontId="32" fillId="0" borderId="11" applyNumberFormat="0" applyFill="0" applyProtection="0">
      <alignment horizontal="left" vertical="top" wrapText="1"/>
    </xf>
    <xf numFmtId="0" fontId="5" fillId="0" borderId="0"/>
    <xf numFmtId="0" fontId="33" fillId="0" borderId="0" applyNumberFormat="0" applyBorder="0" applyAlignment="0">
      <alignment horizontal="left" readingOrder="1"/>
    </xf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3" fillId="0" borderId="0"/>
    <xf numFmtId="167" fontId="3" fillId="0" borderId="0" applyFont="0" applyFill="0" applyBorder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173" fontId="43" fillId="0" borderId="0"/>
    <xf numFmtId="49" fontId="43" fillId="0" borderId="0"/>
    <xf numFmtId="174" fontId="43" fillId="0" borderId="0">
      <alignment horizontal="center"/>
    </xf>
    <xf numFmtId="175" fontId="43" fillId="0" borderId="0"/>
    <xf numFmtId="176" fontId="43" fillId="0" borderId="0"/>
    <xf numFmtId="177" fontId="43" fillId="0" borderId="0"/>
    <xf numFmtId="178" fontId="44" fillId="0" borderId="0"/>
    <xf numFmtId="179" fontId="4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80" fontId="45" fillId="0" borderId="0"/>
    <xf numFmtId="181" fontId="44" fillId="0" borderId="0"/>
    <xf numFmtId="182" fontId="43" fillId="0" borderId="0"/>
    <xf numFmtId="183" fontId="44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84" fontId="45" fillId="0" borderId="0"/>
    <xf numFmtId="185" fontId="44" fillId="0" borderId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86" fontId="43" fillId="0" borderId="0"/>
    <xf numFmtId="187" fontId="43" fillId="0" borderId="0">
      <alignment horizontal="center"/>
    </xf>
    <xf numFmtId="188" fontId="43" fillId="0" borderId="0">
      <alignment horizontal="center"/>
    </xf>
    <xf numFmtId="189" fontId="43" fillId="0" borderId="0"/>
    <xf numFmtId="190" fontId="43" fillId="0" borderId="0">
      <alignment horizontal="center"/>
    </xf>
    <xf numFmtId="0" fontId="43" fillId="0" borderId="4"/>
    <xf numFmtId="173" fontId="44" fillId="0" borderId="0"/>
    <xf numFmtId="49" fontId="44" fillId="0" borderId="0"/>
    <xf numFmtId="0" fontId="46" fillId="0" borderId="0"/>
    <xf numFmtId="0" fontId="3" fillId="0" borderId="0"/>
    <xf numFmtId="0" fontId="53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7" fillId="0" borderId="0">
      <alignment vertical="top"/>
    </xf>
    <xf numFmtId="167" fontId="1" fillId="0" borderId="0" applyFont="0" applyFill="0" applyBorder="0" applyAlignment="0" applyProtection="0"/>
  </cellStyleXfs>
  <cellXfs count="256">
    <xf numFmtId="0" fontId="0" fillId="0" borderId="0" xfId="0"/>
    <xf numFmtId="0" fontId="3" fillId="0" borderId="0" xfId="1"/>
    <xf numFmtId="0" fontId="2" fillId="0" borderId="0" xfId="0" applyFont="1"/>
    <xf numFmtId="0" fontId="0" fillId="0" borderId="0" xfId="0" applyFill="1"/>
    <xf numFmtId="0" fontId="40" fillId="0" borderId="0" xfId="158" applyFont="1" applyAlignment="1" applyProtection="1">
      <alignment horizontal="left" indent="1"/>
      <protection locked="0"/>
    </xf>
    <xf numFmtId="0" fontId="40" fillId="0" borderId="0" xfId="158" applyFont="1" applyAlignment="1">
      <alignment horizontal="left" indent="1"/>
    </xf>
    <xf numFmtId="0" fontId="3" fillId="0" borderId="0" xfId="158" applyAlignment="1">
      <alignment horizontal="left" indent="1"/>
    </xf>
    <xf numFmtId="0" fontId="42" fillId="0" borderId="0" xfId="158" applyFont="1" applyAlignment="1">
      <alignment horizontal="left" indent="1"/>
    </xf>
    <xf numFmtId="0" fontId="38" fillId="0" borderId="0" xfId="0" applyFont="1"/>
    <xf numFmtId="0" fontId="38" fillId="0" borderId="0" xfId="0" applyFont="1" applyFill="1"/>
    <xf numFmtId="0" fontId="26" fillId="0" borderId="0" xfId="158" applyNumberFormat="1" applyFont="1" applyProtection="1"/>
    <xf numFmtId="0" fontId="37" fillId="0" borderId="0" xfId="0" applyFont="1"/>
    <xf numFmtId="49" fontId="50" fillId="0" borderId="0" xfId="158" applyNumberFormat="1" applyFont="1" applyProtection="1">
      <protection locked="0"/>
    </xf>
    <xf numFmtId="0" fontId="50" fillId="0" borderId="0" xfId="158" applyNumberFormat="1" applyFont="1" applyAlignment="1" applyProtection="1">
      <alignment horizontal="center"/>
      <protection locked="0"/>
    </xf>
    <xf numFmtId="0" fontId="51" fillId="0" borderId="0" xfId="158" applyNumberFormat="1" applyFont="1" applyAlignment="1" applyProtection="1">
      <alignment horizontal="center"/>
      <protection locked="0"/>
    </xf>
    <xf numFmtId="0" fontId="39" fillId="0" borderId="0" xfId="157" applyAlignment="1" applyProtection="1"/>
    <xf numFmtId="0" fontId="52" fillId="0" borderId="0" xfId="203" applyAlignment="1" applyProtection="1"/>
    <xf numFmtId="1" fontId="54" fillId="0" borderId="0" xfId="202" applyNumberFormat="1" applyFont="1" applyBorder="1" applyAlignment="1">
      <alignment vertical="center"/>
    </xf>
    <xf numFmtId="0" fontId="54" fillId="0" borderId="0" xfId="202" applyFont="1" applyBorder="1" applyAlignment="1">
      <alignment vertical="center"/>
    </xf>
    <xf numFmtId="0" fontId="4" fillId="0" borderId="0" xfId="202" applyFont="1" applyAlignment="1" applyProtection="1">
      <alignment horizontal="center"/>
    </xf>
    <xf numFmtId="0" fontId="4" fillId="0" borderId="0" xfId="204" applyFont="1" applyAlignment="1" applyProtection="1">
      <alignment horizontal="center" vertical="center"/>
    </xf>
    <xf numFmtId="0" fontId="54" fillId="0" borderId="0" xfId="202" applyFont="1" applyAlignment="1">
      <alignment vertical="center"/>
    </xf>
    <xf numFmtId="0" fontId="3" fillId="0" borderId="23" xfId="202" applyNumberFormat="1" applyFont="1" applyFill="1" applyBorder="1" applyAlignment="1" applyProtection="1">
      <alignment horizontal="left" vertical="center"/>
    </xf>
    <xf numFmtId="0" fontId="56" fillId="0" borderId="23" xfId="202" applyNumberFormat="1" applyFont="1" applyFill="1" applyBorder="1" applyAlignment="1" applyProtection="1">
      <alignment horizontal="left" vertical="center"/>
    </xf>
    <xf numFmtId="0" fontId="3" fillId="0" borderId="24" xfId="202" applyNumberFormat="1" applyFont="1" applyFill="1" applyBorder="1" applyAlignment="1" applyProtection="1">
      <alignment horizontal="left" vertical="center"/>
    </xf>
    <xf numFmtId="0" fontId="56" fillId="0" borderId="24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Border="1" applyAlignment="1">
      <alignment vertical="center"/>
    </xf>
    <xf numFmtId="0" fontId="54" fillId="29" borderId="0" xfId="202" applyFont="1" applyFill="1" applyBorder="1" applyAlignment="1">
      <alignment vertical="center"/>
    </xf>
    <xf numFmtId="0" fontId="3" fillId="0" borderId="25" xfId="202" applyNumberFormat="1" applyFont="1" applyFill="1" applyBorder="1" applyAlignment="1" applyProtection="1">
      <alignment horizontal="left" vertical="center"/>
    </xf>
    <xf numFmtId="0" fontId="3" fillId="28" borderId="28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Alignment="1">
      <alignment vertical="center"/>
    </xf>
    <xf numFmtId="0" fontId="4" fillId="0" borderId="0" xfId="202" applyFont="1" applyFill="1" applyAlignment="1" applyProtection="1">
      <alignment horizontal="left"/>
    </xf>
    <xf numFmtId="3" fontId="3" fillId="28" borderId="31" xfId="202" applyNumberFormat="1" applyFont="1" applyFill="1" applyBorder="1" applyAlignment="1" applyProtection="1">
      <alignment horizontal="left" vertical="center"/>
      <protection locked="0"/>
    </xf>
    <xf numFmtId="191" fontId="3" fillId="25" borderId="33" xfId="202" applyNumberFormat="1" applyFont="1" applyFill="1" applyBorder="1" applyAlignment="1" applyProtection="1">
      <alignment horizontal="right" vertical="center"/>
      <protection locked="0"/>
    </xf>
    <xf numFmtId="191" fontId="3" fillId="25" borderId="32" xfId="202" applyNumberFormat="1" applyFont="1" applyFill="1" applyBorder="1" applyAlignment="1" applyProtection="1">
      <alignment horizontal="right" vertical="center"/>
      <protection locked="0"/>
    </xf>
    <xf numFmtId="0" fontId="58" fillId="0" borderId="0" xfId="157" applyFont="1" applyAlignment="1" applyProtection="1"/>
    <xf numFmtId="0" fontId="0" fillId="30" borderId="34" xfId="0" applyFill="1" applyBorder="1"/>
    <xf numFmtId="0" fontId="0" fillId="0" borderId="34" xfId="0" applyBorder="1"/>
    <xf numFmtId="0" fontId="3" fillId="0" borderId="24" xfId="0" applyNumberFormat="1" applyFont="1" applyFill="1" applyBorder="1" applyAlignment="1" applyProtection="1">
      <alignment horizontal="left" vertical="center"/>
    </xf>
    <xf numFmtId="1" fontId="3" fillId="0" borderId="20" xfId="202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1" fontId="3" fillId="0" borderId="37" xfId="202" applyNumberFormat="1" applyFont="1" applyFill="1" applyBorder="1" applyAlignment="1">
      <alignment horizontal="center" vertical="center" wrapText="1"/>
    </xf>
    <xf numFmtId="1" fontId="3" fillId="0" borderId="38" xfId="202" applyNumberFormat="1" applyFont="1" applyFill="1" applyBorder="1" applyAlignment="1">
      <alignment horizontal="center" vertical="center" wrapText="1"/>
    </xf>
    <xf numFmtId="1" fontId="3" fillId="0" borderId="39" xfId="202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3" fillId="0" borderId="45" xfId="202" applyNumberFormat="1" applyFont="1" applyFill="1" applyBorder="1" applyAlignment="1" applyProtection="1">
      <alignment horizontal="left" vertical="center"/>
    </xf>
    <xf numFmtId="0" fontId="3" fillId="0" borderId="46" xfId="202" applyNumberFormat="1" applyFont="1" applyFill="1" applyBorder="1" applyAlignment="1" applyProtection="1">
      <alignment horizontal="left" vertical="center"/>
    </xf>
    <xf numFmtId="3" fontId="62" fillId="27" borderId="37" xfId="202" applyNumberFormat="1" applyFont="1" applyFill="1" applyBorder="1" applyAlignment="1">
      <alignment vertical="center"/>
    </xf>
    <xf numFmtId="3" fontId="62" fillId="27" borderId="38" xfId="202" applyNumberFormat="1" applyFont="1" applyFill="1" applyBorder="1" applyAlignment="1">
      <alignment vertical="center"/>
    </xf>
    <xf numFmtId="3" fontId="62" fillId="27" borderId="40" xfId="202" applyNumberFormat="1" applyFont="1" applyFill="1" applyBorder="1" applyAlignment="1">
      <alignment vertical="center"/>
    </xf>
    <xf numFmtId="3" fontId="54" fillId="0" borderId="0" xfId="202" applyNumberFormat="1" applyFont="1" applyFill="1" applyBorder="1" applyAlignment="1">
      <alignment vertical="center"/>
    </xf>
    <xf numFmtId="1" fontId="3" fillId="26" borderId="21" xfId="202" applyNumberFormat="1" applyFont="1" applyFill="1" applyBorder="1" applyAlignment="1">
      <alignment horizontal="center" vertical="center" wrapText="1"/>
    </xf>
    <xf numFmtId="1" fontId="3" fillId="26" borderId="3" xfId="202" applyNumberFormat="1" applyFont="1" applyFill="1" applyBorder="1" applyAlignment="1">
      <alignment horizontal="center" vertical="center" wrapText="1"/>
    </xf>
    <xf numFmtId="1" fontId="3" fillId="26" borderId="22" xfId="202" applyNumberFormat="1" applyFont="1" applyFill="1" applyBorder="1" applyAlignment="1">
      <alignment horizontal="center" vertical="center" wrapText="1"/>
    </xf>
    <xf numFmtId="1" fontId="3" fillId="0" borderId="4" xfId="202" applyNumberFormat="1" applyFont="1" applyFill="1" applyBorder="1" applyAlignment="1">
      <alignment horizontal="center" vertical="center" wrapText="1"/>
    </xf>
    <xf numFmtId="1" fontId="3" fillId="0" borderId="29" xfId="202" applyNumberFormat="1" applyFont="1" applyFill="1" applyBorder="1" applyAlignment="1">
      <alignment horizontal="center" vertical="center" wrapText="1"/>
    </xf>
    <xf numFmtId="1" fontId="3" fillId="26" borderId="30" xfId="202" applyNumberFormat="1" applyFont="1" applyFill="1" applyBorder="1" applyAlignment="1">
      <alignment horizontal="center" vertical="center" wrapText="1"/>
    </xf>
    <xf numFmtId="3" fontId="62" fillId="27" borderId="34" xfId="202" applyNumberFormat="1" applyFont="1" applyFill="1" applyBorder="1" applyAlignment="1">
      <alignment vertical="center"/>
    </xf>
    <xf numFmtId="1" fontId="3" fillId="26" borderId="29" xfId="202" applyNumberFormat="1" applyFont="1" applyFill="1" applyBorder="1" applyAlignment="1">
      <alignment horizontal="center" vertical="center" wrapText="1"/>
    </xf>
    <xf numFmtId="1" fontId="3" fillId="26" borderId="1" xfId="202" applyNumberFormat="1" applyFont="1" applyFill="1" applyBorder="1" applyAlignment="1">
      <alignment horizontal="center" vertical="center" wrapText="1"/>
    </xf>
    <xf numFmtId="1" fontId="3" fillId="26" borderId="37" xfId="202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left" vertical="center"/>
    </xf>
    <xf numFmtId="1" fontId="61" fillId="0" borderId="48" xfId="202" applyNumberFormat="1" applyFont="1" applyBorder="1" applyAlignment="1">
      <alignment horizontal="center" vertical="center"/>
    </xf>
    <xf numFmtId="1" fontId="61" fillId="0" borderId="1" xfId="202" applyNumberFormat="1" applyFont="1" applyBorder="1" applyAlignment="1">
      <alignment horizontal="center" vertical="center"/>
    </xf>
    <xf numFmtId="1" fontId="61" fillId="0" borderId="1" xfId="202" applyNumberFormat="1" applyFont="1" applyBorder="1" applyAlignment="1" applyProtection="1">
      <alignment horizontal="center" vertical="center"/>
      <protection locked="0"/>
    </xf>
    <xf numFmtId="1" fontId="61" fillId="0" borderId="27" xfId="202" applyNumberFormat="1" applyFont="1" applyBorder="1" applyAlignment="1" applyProtection="1">
      <alignment horizontal="center" vertical="center"/>
      <protection locked="0"/>
    </xf>
    <xf numFmtId="1" fontId="61" fillId="0" borderId="39" xfId="202" applyNumberFormat="1" applyFont="1" applyBorder="1" applyAlignment="1">
      <alignment horizontal="center" vertical="center"/>
    </xf>
    <xf numFmtId="0" fontId="3" fillId="28" borderId="50" xfId="202" applyNumberFormat="1" applyFont="1" applyFill="1" applyBorder="1" applyAlignment="1" applyProtection="1">
      <alignment horizontal="left" vertical="center"/>
    </xf>
    <xf numFmtId="1" fontId="61" fillId="0" borderId="19" xfId="202" applyNumberFormat="1" applyFont="1" applyBorder="1" applyAlignment="1" applyProtection="1">
      <alignment horizontal="center" vertical="center"/>
      <protection locked="0"/>
    </xf>
    <xf numFmtId="1" fontId="3" fillId="26" borderId="43" xfId="202" applyNumberFormat="1" applyFont="1" applyFill="1" applyBorder="1" applyAlignment="1">
      <alignment horizontal="center" vertical="center" wrapText="1"/>
    </xf>
    <xf numFmtId="3" fontId="62" fillId="27" borderId="51" xfId="202" applyNumberFormat="1" applyFont="1" applyFill="1" applyBorder="1" applyAlignment="1">
      <alignment vertical="center"/>
    </xf>
    <xf numFmtId="0" fontId="3" fillId="0" borderId="47" xfId="202" applyNumberFormat="1" applyFont="1" applyFill="1" applyBorder="1" applyAlignment="1" applyProtection="1">
      <alignment horizontal="left" vertical="center"/>
    </xf>
    <xf numFmtId="1" fontId="3" fillId="26" borderId="27" xfId="202" applyNumberFormat="1" applyFont="1" applyFill="1" applyBorder="1" applyAlignment="1">
      <alignment horizontal="center" vertical="center" wrapText="1"/>
    </xf>
    <xf numFmtId="1" fontId="3" fillId="0" borderId="1" xfId="202" applyNumberFormat="1" applyFont="1" applyFill="1" applyBorder="1" applyAlignment="1">
      <alignment horizontal="center" vertical="center" wrapText="1"/>
    </xf>
    <xf numFmtId="1" fontId="3" fillId="26" borderId="19" xfId="202" applyNumberFormat="1" applyFont="1" applyFill="1" applyBorder="1" applyAlignment="1">
      <alignment horizontal="center" vertical="center" wrapText="1"/>
    </xf>
    <xf numFmtId="1" fontId="3" fillId="26" borderId="2" xfId="20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" fontId="3" fillId="26" borderId="52" xfId="202" applyNumberFormat="1" applyFont="1" applyFill="1" applyBorder="1" applyAlignment="1">
      <alignment horizontal="center" vertical="center" wrapText="1"/>
    </xf>
    <xf numFmtId="1" fontId="3" fillId="26" borderId="53" xfId="202" applyNumberFormat="1" applyFont="1" applyFill="1" applyBorder="1" applyAlignment="1">
      <alignment horizontal="center" vertical="center" wrapText="1"/>
    </xf>
    <xf numFmtId="0" fontId="59" fillId="0" borderId="0" xfId="1" applyFont="1" applyAlignment="1">
      <alignment horizontal="left"/>
    </xf>
    <xf numFmtId="0" fontId="63" fillId="0" borderId="0" xfId="1" applyFont="1" applyAlignment="1"/>
    <xf numFmtId="0" fontId="4" fillId="30" borderId="0" xfId="0" applyFont="1" applyFill="1" applyAlignment="1">
      <alignment horizontal="left"/>
    </xf>
    <xf numFmtId="0" fontId="64" fillId="0" borderId="0" xfId="202" applyFont="1" applyBorder="1" applyAlignment="1">
      <alignment vertical="center"/>
    </xf>
    <xf numFmtId="1" fontId="61" fillId="0" borderId="27" xfId="202" applyNumberFormat="1" applyFont="1" applyBorder="1" applyAlignment="1">
      <alignment horizontal="center" vertical="center"/>
    </xf>
    <xf numFmtId="1" fontId="3" fillId="26" borderId="56" xfId="202" applyNumberFormat="1" applyFont="1" applyFill="1" applyBorder="1" applyAlignment="1">
      <alignment horizontal="center" vertical="center" wrapText="1"/>
    </xf>
    <xf numFmtId="0" fontId="67" fillId="0" borderId="0" xfId="202" applyFont="1" applyBorder="1" applyAlignment="1">
      <alignment vertical="center"/>
    </xf>
    <xf numFmtId="1" fontId="3" fillId="0" borderId="0" xfId="202" applyNumberFormat="1" applyFont="1" applyFill="1" applyBorder="1" applyAlignment="1">
      <alignment horizontal="center" vertical="center" wrapText="1"/>
    </xf>
    <xf numFmtId="192" fontId="68" fillId="0" borderId="15" xfId="0" applyNumberFormat="1" applyFont="1" applyBorder="1"/>
    <xf numFmtId="192" fontId="68" fillId="26" borderId="15" xfId="0" applyNumberFormat="1" applyFont="1" applyFill="1" applyBorder="1"/>
    <xf numFmtId="0" fontId="55" fillId="0" borderId="57" xfId="202" applyFont="1" applyBorder="1" applyAlignment="1">
      <alignment vertical="center"/>
    </xf>
    <xf numFmtId="0" fontId="54" fillId="0" borderId="58" xfId="202" applyFont="1" applyBorder="1" applyAlignment="1">
      <alignment vertical="center"/>
    </xf>
    <xf numFmtId="0" fontId="66" fillId="30" borderId="59" xfId="0" applyFont="1" applyFill="1" applyBorder="1" applyAlignment="1">
      <alignment vertical="center" wrapText="1"/>
    </xf>
    <xf numFmtId="0" fontId="66" fillId="30" borderId="58" xfId="0" applyFont="1" applyFill="1" applyBorder="1" applyAlignment="1">
      <alignment vertical="center" wrapText="1"/>
    </xf>
    <xf numFmtId="0" fontId="66" fillId="30" borderId="17" xfId="0" applyFont="1" applyFill="1" applyBorder="1" applyAlignment="1">
      <alignment vertical="center" wrapText="1"/>
    </xf>
    <xf numFmtId="0" fontId="66" fillId="30" borderId="63" xfId="0" applyFont="1" applyFill="1" applyBorder="1" applyAlignment="1">
      <alignment vertical="center" wrapText="1"/>
    </xf>
    <xf numFmtId="192" fontId="68" fillId="26" borderId="64" xfId="0" applyNumberFormat="1" applyFont="1" applyFill="1" applyBorder="1"/>
    <xf numFmtId="0" fontId="66" fillId="30" borderId="0" xfId="0" applyFont="1" applyFill="1"/>
    <xf numFmtId="192" fontId="68" fillId="26" borderId="42" xfId="0" applyNumberFormat="1" applyFont="1" applyFill="1" applyBorder="1"/>
    <xf numFmtId="192" fontId="68" fillId="26" borderId="65" xfId="0" applyNumberFormat="1" applyFont="1" applyFill="1" applyBorder="1"/>
    <xf numFmtId="193" fontId="54" fillId="0" borderId="0" xfId="206" applyNumberFormat="1" applyFont="1" applyBorder="1" applyAlignment="1">
      <alignment vertical="center"/>
    </xf>
    <xf numFmtId="0" fontId="69" fillId="30" borderId="34" xfId="0" applyFont="1" applyFill="1" applyBorder="1" applyAlignment="1">
      <alignment horizontal="left"/>
    </xf>
    <xf numFmtId="193" fontId="54" fillId="0" borderId="0" xfId="206" applyNumberFormat="1" applyFont="1" applyFill="1" applyBorder="1" applyAlignment="1">
      <alignment vertical="center"/>
    </xf>
    <xf numFmtId="0" fontId="4" fillId="0" borderId="0" xfId="157" applyFont="1" applyAlignment="1" applyProtection="1"/>
    <xf numFmtId="0" fontId="4" fillId="0" borderId="0" xfId="204" applyFont="1" applyAlignment="1" applyProtection="1">
      <alignment horizontal="left" vertical="center"/>
    </xf>
    <xf numFmtId="0" fontId="4" fillId="0" borderId="0" xfId="202" applyFont="1" applyFill="1" applyAlignment="1" applyProtection="1">
      <alignment horizontal="left"/>
    </xf>
    <xf numFmtId="191" fontId="3" fillId="25" borderId="66" xfId="202" applyNumberFormat="1" applyFont="1" applyFill="1" applyBorder="1" applyAlignment="1" applyProtection="1">
      <alignment horizontal="right" vertical="center"/>
      <protection locked="0"/>
    </xf>
    <xf numFmtId="191" fontId="3" fillId="25" borderId="67" xfId="202" applyNumberFormat="1" applyFont="1" applyFill="1" applyBorder="1" applyAlignment="1" applyProtection="1">
      <alignment horizontal="right" vertical="center"/>
      <protection locked="0"/>
    </xf>
    <xf numFmtId="191" fontId="3" fillId="25" borderId="68" xfId="202" applyNumberFormat="1" applyFont="1" applyFill="1" applyBorder="1" applyAlignment="1" applyProtection="1">
      <alignment horizontal="right" vertical="center"/>
      <protection locked="0"/>
    </xf>
    <xf numFmtId="191" fontId="3" fillId="25" borderId="69" xfId="202" applyNumberFormat="1" applyFont="1" applyFill="1" applyBorder="1" applyAlignment="1" applyProtection="1">
      <alignment horizontal="right" vertical="center"/>
      <protection locked="0"/>
    </xf>
    <xf numFmtId="1" fontId="54" fillId="0" borderId="58" xfId="202" applyNumberFormat="1" applyFont="1" applyBorder="1" applyAlignment="1">
      <alignment vertical="center"/>
    </xf>
    <xf numFmtId="0" fontId="67" fillId="0" borderId="58" xfId="202" applyFont="1" applyBorder="1" applyAlignment="1">
      <alignment vertical="center"/>
    </xf>
    <xf numFmtId="0" fontId="54" fillId="0" borderId="63" xfId="202" applyFont="1" applyBorder="1" applyAlignment="1">
      <alignment vertical="center"/>
    </xf>
    <xf numFmtId="0" fontId="4" fillId="0" borderId="0" xfId="202" applyFont="1" applyFill="1" applyAlignment="1" applyProtection="1">
      <alignment horizontal="left"/>
    </xf>
    <xf numFmtId="0" fontId="4" fillId="0" borderId="0" xfId="202" applyFont="1" applyFill="1" applyBorder="1" applyAlignment="1" applyProtection="1"/>
    <xf numFmtId="1" fontId="54" fillId="0" borderId="0" xfId="202" applyNumberFormat="1" applyFont="1" applyBorder="1" applyAlignment="1">
      <alignment horizontal="left" vertical="center"/>
    </xf>
    <xf numFmtId="0" fontId="4" fillId="0" borderId="0" xfId="202" applyFont="1" applyFill="1" applyAlignment="1" applyProtection="1">
      <alignment horizontal="left"/>
    </xf>
    <xf numFmtId="0" fontId="4" fillId="30" borderId="0" xfId="0" applyFont="1" applyFill="1" applyAlignment="1">
      <alignment horizontal="left"/>
    </xf>
    <xf numFmtId="0" fontId="4" fillId="0" borderId="0" xfId="204" applyFont="1" applyAlignment="1" applyProtection="1">
      <alignment horizontal="left" vertical="center"/>
    </xf>
    <xf numFmtId="0" fontId="4" fillId="0" borderId="0" xfId="202" applyFont="1" applyFill="1" applyAlignment="1" applyProtection="1">
      <alignment horizontal="left"/>
    </xf>
    <xf numFmtId="3" fontId="38" fillId="30" borderId="0" xfId="0" applyNumberFormat="1" applyFont="1" applyFill="1" applyBorder="1"/>
    <xf numFmtId="167" fontId="54" fillId="0" borderId="0" xfId="206" applyNumberFormat="1" applyFont="1" applyFill="1" applyBorder="1" applyAlignment="1">
      <alignment vertical="center"/>
    </xf>
    <xf numFmtId="3" fontId="3" fillId="28" borderId="70" xfId="202" applyNumberFormat="1" applyFont="1" applyFill="1" applyBorder="1" applyAlignment="1" applyProtection="1">
      <alignment horizontal="right" vertical="center"/>
    </xf>
    <xf numFmtId="3" fontId="3" fillId="28" borderId="71" xfId="202" applyNumberFormat="1" applyFont="1" applyFill="1" applyBorder="1" applyAlignment="1" applyProtection="1">
      <alignment horizontal="right" vertical="center"/>
    </xf>
    <xf numFmtId="3" fontId="3" fillId="28" borderId="72" xfId="202" applyNumberFormat="1" applyFont="1" applyFill="1" applyBorder="1" applyAlignment="1" applyProtection="1">
      <alignment horizontal="right" vertical="center"/>
    </xf>
    <xf numFmtId="3" fontId="3" fillId="28" borderId="73" xfId="202" applyNumberFormat="1" applyFont="1" applyFill="1" applyBorder="1" applyAlignment="1" applyProtection="1">
      <alignment horizontal="right" vertical="center"/>
    </xf>
    <xf numFmtId="194" fontId="54" fillId="0" borderId="0" xfId="202" applyNumberFormat="1" applyFont="1" applyFill="1" applyBorder="1" applyAlignment="1">
      <alignment vertical="center"/>
    </xf>
    <xf numFmtId="3" fontId="3" fillId="0" borderId="74" xfId="202" applyNumberFormat="1" applyFont="1" applyFill="1" applyBorder="1" applyAlignment="1" applyProtection="1">
      <alignment horizontal="right" vertical="center"/>
      <protection locked="0"/>
    </xf>
    <xf numFmtId="3" fontId="3" fillId="28" borderId="75" xfId="202" applyNumberFormat="1" applyFont="1" applyFill="1" applyBorder="1" applyAlignment="1" applyProtection="1">
      <alignment horizontal="right" vertical="center"/>
      <protection locked="0"/>
    </xf>
    <xf numFmtId="0" fontId="57" fillId="0" borderId="1" xfId="205" applyFont="1" applyBorder="1" applyProtection="1">
      <alignment vertical="top"/>
    </xf>
    <xf numFmtId="167" fontId="54" fillId="0" borderId="0" xfId="206" applyFont="1" applyFill="1" applyBorder="1" applyAlignment="1">
      <alignment vertical="center"/>
    </xf>
    <xf numFmtId="192" fontId="68" fillId="0" borderId="77" xfId="0" applyNumberFormat="1" applyFont="1" applyBorder="1"/>
    <xf numFmtId="192" fontId="68" fillId="26" borderId="78" xfId="0" applyNumberFormat="1" applyFont="1" applyFill="1" applyBorder="1"/>
    <xf numFmtId="192" fontId="68" fillId="0" borderId="79" xfId="0" applyNumberFormat="1" applyFont="1" applyBorder="1"/>
    <xf numFmtId="192" fontId="68" fillId="26" borderId="80" xfId="0" applyNumberFormat="1" applyFont="1" applyFill="1" applyBorder="1"/>
    <xf numFmtId="192" fontId="68" fillId="26" borderId="81" xfId="0" applyNumberFormat="1" applyFont="1" applyFill="1" applyBorder="1"/>
    <xf numFmtId="192" fontId="68" fillId="26" borderId="82" xfId="0" applyNumberFormat="1" applyFont="1" applyFill="1" applyBorder="1"/>
    <xf numFmtId="192" fontId="68" fillId="0" borderId="83" xfId="0" applyNumberFormat="1" applyFont="1" applyBorder="1"/>
    <xf numFmtId="192" fontId="68" fillId="26" borderId="84" xfId="0" applyNumberFormat="1" applyFont="1" applyFill="1" applyBorder="1"/>
    <xf numFmtId="192" fontId="68" fillId="26" borderId="85" xfId="0" applyNumberFormat="1" applyFont="1" applyFill="1" applyBorder="1"/>
    <xf numFmtId="192" fontId="68" fillId="26" borderId="86" xfId="0" applyNumberFormat="1" applyFont="1" applyFill="1" applyBorder="1"/>
    <xf numFmtId="192" fontId="68" fillId="26" borderId="87" xfId="0" applyNumberFormat="1" applyFont="1" applyFill="1" applyBorder="1"/>
    <xf numFmtId="192" fontId="68" fillId="26" borderId="88" xfId="0" applyNumberFormat="1" applyFont="1" applyFill="1" applyBorder="1"/>
    <xf numFmtId="192" fontId="68" fillId="26" borderId="79" xfId="0" applyNumberFormat="1" applyFont="1" applyFill="1" applyBorder="1"/>
    <xf numFmtId="192" fontId="68" fillId="26" borderId="77" xfId="0" applyNumberFormat="1" applyFont="1" applyFill="1" applyBorder="1"/>
    <xf numFmtId="192" fontId="68" fillId="26" borderId="83" xfId="0" applyNumberFormat="1" applyFont="1" applyFill="1" applyBorder="1"/>
    <xf numFmtId="192" fontId="68" fillId="26" borderId="89" xfId="0" applyNumberFormat="1" applyFont="1" applyFill="1" applyBorder="1"/>
    <xf numFmtId="192" fontId="68" fillId="26" borderId="45" xfId="0" applyNumberFormat="1" applyFont="1" applyFill="1" applyBorder="1"/>
    <xf numFmtId="3" fontId="3" fillId="28" borderId="82" xfId="202" applyNumberFormat="1" applyFont="1" applyFill="1" applyBorder="1" applyAlignment="1" applyProtection="1">
      <alignment horizontal="right" vertical="top" wrapText="1"/>
    </xf>
    <xf numFmtId="3" fontId="3" fillId="28" borderId="81" xfId="202" applyNumberFormat="1" applyFont="1" applyFill="1" applyBorder="1" applyAlignment="1" applyProtection="1">
      <alignment horizontal="right" vertical="top" wrapText="1"/>
    </xf>
    <xf numFmtId="3" fontId="3" fillId="28" borderId="76" xfId="202" applyNumberFormat="1" applyFont="1" applyFill="1" applyBorder="1" applyAlignment="1" applyProtection="1">
      <alignment horizontal="right" vertical="center"/>
    </xf>
    <xf numFmtId="0" fontId="3" fillId="0" borderId="0" xfId="202" applyNumberFormat="1" applyFont="1" applyFill="1" applyBorder="1" applyAlignment="1" applyProtection="1">
      <alignment horizontal="left" vertical="center"/>
    </xf>
    <xf numFmtId="191" fontId="3" fillId="28" borderId="91" xfId="0" applyNumberFormat="1" applyFont="1" applyFill="1" applyBorder="1" applyAlignment="1" applyProtection="1">
      <alignment horizontal="right" vertical="center"/>
    </xf>
    <xf numFmtId="191" fontId="3" fillId="28" borderId="80" xfId="0" applyNumberFormat="1" applyFont="1" applyFill="1" applyBorder="1" applyAlignment="1" applyProtection="1">
      <alignment horizontal="right" vertical="center"/>
    </xf>
    <xf numFmtId="191" fontId="3" fillId="28" borderId="64" xfId="0" applyNumberFormat="1" applyFont="1" applyFill="1" applyBorder="1" applyAlignment="1" applyProtection="1">
      <alignment horizontal="right" vertical="center"/>
    </xf>
    <xf numFmtId="192" fontId="68" fillId="26" borderId="92" xfId="0" applyNumberFormat="1" applyFont="1" applyFill="1" applyBorder="1"/>
    <xf numFmtId="191" fontId="3" fillId="25" borderId="93" xfId="202" applyNumberFormat="1" applyFont="1" applyFill="1" applyBorder="1" applyAlignment="1" applyProtection="1">
      <alignment horizontal="right" vertical="center"/>
      <protection locked="0"/>
    </xf>
    <xf numFmtId="191" fontId="3" fillId="25" borderId="94" xfId="202" applyNumberFormat="1" applyFont="1" applyFill="1" applyBorder="1" applyAlignment="1" applyProtection="1">
      <alignment horizontal="right" vertical="center"/>
      <protection locked="0"/>
    </xf>
    <xf numFmtId="191" fontId="3" fillId="25" borderId="95" xfId="202" applyNumberFormat="1" applyFont="1" applyFill="1" applyBorder="1" applyAlignment="1" applyProtection="1">
      <alignment horizontal="right" vertical="center"/>
      <protection locked="0"/>
    </xf>
    <xf numFmtId="3" fontId="3" fillId="28" borderId="76" xfId="202" applyNumberFormat="1" applyFont="1" applyFill="1" applyBorder="1" applyAlignment="1" applyProtection="1">
      <alignment horizontal="right" vertical="center"/>
      <protection locked="0"/>
    </xf>
    <xf numFmtId="191" fontId="3" fillId="28" borderId="81" xfId="0" applyNumberFormat="1" applyFont="1" applyFill="1" applyBorder="1" applyAlignment="1" applyProtection="1">
      <alignment horizontal="right" vertical="center"/>
      <protection locked="0"/>
    </xf>
    <xf numFmtId="3" fontId="3" fillId="28" borderId="74" xfId="202" applyNumberFormat="1" applyFont="1" applyFill="1" applyBorder="1" applyAlignment="1" applyProtection="1">
      <alignment horizontal="right" vertical="center"/>
      <protection locked="0"/>
    </xf>
    <xf numFmtId="3" fontId="3" fillId="28" borderId="86" xfId="202" applyNumberFormat="1" applyFont="1" applyFill="1" applyBorder="1" applyAlignment="1" applyProtection="1">
      <alignment horizontal="right" vertical="top" wrapText="1"/>
    </xf>
    <xf numFmtId="3" fontId="3" fillId="28" borderId="87" xfId="202" applyNumberFormat="1" applyFont="1" applyFill="1" applyBorder="1" applyAlignment="1" applyProtection="1">
      <alignment horizontal="right" vertical="top" wrapText="1"/>
    </xf>
    <xf numFmtId="193" fontId="3" fillId="28" borderId="96" xfId="206" applyNumberFormat="1" applyFont="1" applyFill="1" applyBorder="1" applyAlignment="1" applyProtection="1">
      <protection locked="0"/>
    </xf>
    <xf numFmtId="193" fontId="3" fillId="28" borderId="86" xfId="206" applyNumberFormat="1" applyFont="1" applyFill="1" applyBorder="1" applyAlignment="1" applyProtection="1">
      <alignment horizontal="right" vertical="top" wrapText="1"/>
    </xf>
    <xf numFmtId="3" fontId="3" fillId="28" borderId="97" xfId="202" applyNumberFormat="1" applyFont="1" applyFill="1" applyBorder="1" applyAlignment="1" applyProtection="1">
      <alignment horizontal="right" vertical="center"/>
      <protection locked="0"/>
    </xf>
    <xf numFmtId="192" fontId="54" fillId="0" borderId="0" xfId="202" applyNumberFormat="1" applyFont="1" applyFill="1" applyBorder="1" applyAlignment="1">
      <alignment vertical="center"/>
    </xf>
    <xf numFmtId="0" fontId="3" fillId="0" borderId="98" xfId="0" applyNumberFormat="1" applyFont="1" applyFill="1" applyBorder="1" applyAlignment="1" applyProtection="1">
      <alignment horizontal="left" vertical="center"/>
    </xf>
    <xf numFmtId="3" fontId="3" fillId="28" borderId="75" xfId="202" applyNumberFormat="1" applyFont="1" applyFill="1" applyBorder="1" applyAlignment="1" applyProtection="1">
      <alignment horizontal="left" vertical="center"/>
      <protection locked="0"/>
    </xf>
    <xf numFmtId="3" fontId="3" fillId="28" borderId="75" xfId="202" applyNumberFormat="1" applyFont="1" applyFill="1" applyBorder="1" applyAlignment="1" applyProtection="1">
      <alignment horizontal="right" vertical="center"/>
    </xf>
    <xf numFmtId="3" fontId="3" fillId="28" borderId="99" xfId="202" applyNumberFormat="1" applyFont="1" applyFill="1" applyBorder="1" applyAlignment="1" applyProtection="1">
      <alignment horizontal="right" vertical="center"/>
    </xf>
    <xf numFmtId="0" fontId="3" fillId="0" borderId="98" xfId="202" applyNumberFormat="1" applyFont="1" applyFill="1" applyBorder="1" applyAlignment="1" applyProtection="1">
      <alignment horizontal="left" vertical="center"/>
    </xf>
    <xf numFmtId="3" fontId="3" fillId="28" borderId="90" xfId="202" applyNumberFormat="1" applyFont="1" applyFill="1" applyBorder="1" applyAlignment="1" applyProtection="1">
      <alignment horizontal="left" vertical="center"/>
    </xf>
    <xf numFmtId="3" fontId="3" fillId="28" borderId="100" xfId="202" applyNumberFormat="1" applyFont="1" applyFill="1" applyBorder="1" applyAlignment="1" applyProtection="1">
      <alignment horizontal="left" vertical="center"/>
    </xf>
    <xf numFmtId="192" fontId="54" fillId="0" borderId="0" xfId="202" applyNumberFormat="1" applyFont="1" applyBorder="1" applyAlignment="1">
      <alignment vertical="center"/>
    </xf>
    <xf numFmtId="0" fontId="3" fillId="0" borderId="82" xfId="0" applyNumberFormat="1" applyFont="1" applyFill="1" applyBorder="1" applyAlignment="1" applyProtection="1">
      <alignment horizontal="left" vertical="center"/>
    </xf>
    <xf numFmtId="0" fontId="3" fillId="0" borderId="89" xfId="0" applyNumberFormat="1" applyFont="1" applyFill="1" applyBorder="1" applyAlignment="1" applyProtection="1">
      <alignment horizontal="left" vertical="center"/>
    </xf>
    <xf numFmtId="0" fontId="3" fillId="0" borderId="89" xfId="202" applyNumberFormat="1" applyFont="1" applyFill="1" applyBorder="1" applyAlignment="1" applyProtection="1">
      <alignment horizontal="left" vertical="center"/>
    </xf>
    <xf numFmtId="0" fontId="57" fillId="0" borderId="19" xfId="205" applyFont="1" applyBorder="1" applyProtection="1">
      <alignment vertical="top"/>
    </xf>
    <xf numFmtId="0" fontId="3" fillId="0" borderId="101" xfId="202" applyNumberFormat="1" applyFont="1" applyFill="1" applyBorder="1" applyAlignment="1" applyProtection="1">
      <alignment horizontal="left" vertical="center"/>
    </xf>
    <xf numFmtId="0" fontId="3" fillId="28" borderId="102" xfId="202" applyNumberFormat="1" applyFont="1" applyFill="1" applyBorder="1" applyAlignment="1" applyProtection="1">
      <alignment horizontal="left" vertical="center"/>
    </xf>
    <xf numFmtId="0" fontId="3" fillId="0" borderId="103" xfId="202" applyNumberFormat="1" applyFont="1" applyFill="1" applyBorder="1" applyAlignment="1" applyProtection="1">
      <alignment horizontal="left" vertical="center"/>
    </xf>
    <xf numFmtId="3" fontId="3" fillId="28" borderId="104" xfId="202" applyNumberFormat="1" applyFont="1" applyFill="1" applyBorder="1" applyAlignment="1" applyProtection="1">
      <alignment horizontal="left" vertical="center"/>
      <protection locked="0"/>
    </xf>
    <xf numFmtId="192" fontId="68" fillId="26" borderId="44" xfId="0" applyNumberFormat="1" applyFont="1" applyFill="1" applyBorder="1"/>
    <xf numFmtId="192" fontId="68" fillId="26" borderId="41" xfId="0" applyNumberFormat="1" applyFont="1" applyFill="1" applyBorder="1"/>
    <xf numFmtId="192" fontId="68" fillId="26" borderId="0" xfId="0" applyNumberFormat="1" applyFont="1" applyFill="1" applyBorder="1"/>
    <xf numFmtId="192" fontId="68" fillId="26" borderId="76" xfId="0" applyNumberFormat="1" applyFont="1" applyFill="1" applyBorder="1"/>
    <xf numFmtId="192" fontId="68" fillId="26" borderId="106" xfId="0" applyNumberFormat="1" applyFont="1" applyFill="1" applyBorder="1"/>
    <xf numFmtId="192" fontId="68" fillId="26" borderId="19" xfId="0" applyNumberFormat="1" applyFont="1" applyFill="1" applyBorder="1"/>
    <xf numFmtId="192" fontId="68" fillId="26" borderId="101" xfId="0" applyNumberFormat="1" applyFont="1" applyFill="1" applyBorder="1"/>
    <xf numFmtId="192" fontId="68" fillId="26" borderId="42" xfId="0" applyNumberFormat="1" applyFont="1" applyFill="1" applyBorder="1" applyAlignment="1">
      <alignment horizontal="left"/>
    </xf>
    <xf numFmtId="192" fontId="68" fillId="26" borderId="79" xfId="0" applyNumberFormat="1" applyFont="1" applyFill="1" applyBorder="1" applyAlignment="1">
      <alignment horizontal="left"/>
    </xf>
    <xf numFmtId="0" fontId="71" fillId="0" borderId="0" xfId="202" applyFont="1" applyFill="1" applyBorder="1" applyAlignment="1">
      <alignment vertical="center"/>
    </xf>
    <xf numFmtId="3" fontId="71" fillId="0" borderId="0" xfId="202" applyNumberFormat="1" applyFont="1" applyFill="1" applyBorder="1" applyAlignment="1">
      <alignment vertical="center"/>
    </xf>
    <xf numFmtId="193" fontId="71" fillId="0" borderId="0" xfId="206" applyNumberFormat="1" applyFont="1" applyFill="1" applyBorder="1" applyAlignment="1">
      <alignment vertical="center"/>
    </xf>
    <xf numFmtId="192" fontId="71" fillId="0" borderId="0" xfId="202" applyNumberFormat="1" applyFont="1" applyFill="1" applyBorder="1" applyAlignment="1">
      <alignment vertical="center"/>
    </xf>
    <xf numFmtId="3" fontId="3" fillId="28" borderId="75" xfId="202" applyNumberFormat="1" applyFont="1" applyFill="1" applyBorder="1" applyAlignment="1" applyProtection="1">
      <alignment horizontal="left" vertical="center"/>
    </xf>
    <xf numFmtId="3" fontId="3" fillId="28" borderId="99" xfId="202" applyNumberFormat="1" applyFont="1" applyFill="1" applyBorder="1" applyAlignment="1" applyProtection="1">
      <alignment horizontal="left" vertical="center"/>
    </xf>
    <xf numFmtId="3" fontId="3" fillId="28" borderId="104" xfId="202" applyNumberFormat="1" applyFont="1" applyFill="1" applyBorder="1" applyAlignment="1" applyProtection="1">
      <alignment horizontal="left" vertical="center"/>
    </xf>
    <xf numFmtId="3" fontId="3" fillId="28" borderId="50" xfId="202" applyNumberFormat="1" applyFont="1" applyFill="1" applyBorder="1" applyAlignment="1" applyProtection="1">
      <alignment horizontal="left" vertical="center"/>
    </xf>
    <xf numFmtId="191" fontId="3" fillId="28" borderId="78" xfId="0" applyNumberFormat="1" applyFont="1" applyFill="1" applyBorder="1" applyAlignment="1" applyProtection="1">
      <alignment horizontal="right" vertical="center"/>
    </xf>
    <xf numFmtId="191" fontId="3" fillId="28" borderId="105" xfId="0" applyNumberFormat="1" applyFont="1" applyFill="1" applyBorder="1" applyAlignment="1" applyProtection="1">
      <alignment horizontal="right" vertical="center"/>
    </xf>
    <xf numFmtId="192" fontId="68" fillId="26" borderId="107" xfId="0" applyNumberFormat="1" applyFont="1" applyFill="1" applyBorder="1"/>
    <xf numFmtId="192" fontId="68" fillId="26" borderId="73" xfId="0" applyNumberFormat="1" applyFont="1" applyFill="1" applyBorder="1"/>
    <xf numFmtId="192" fontId="68" fillId="26" borderId="75" xfId="0" applyNumberFormat="1" applyFont="1" applyFill="1" applyBorder="1"/>
    <xf numFmtId="192" fontId="68" fillId="30" borderId="15" xfId="0" applyNumberFormat="1" applyFont="1" applyFill="1" applyBorder="1"/>
    <xf numFmtId="192" fontId="68" fillId="30" borderId="83" xfId="0" applyNumberFormat="1" applyFont="1" applyFill="1" applyBorder="1"/>
    <xf numFmtId="192" fontId="68" fillId="26" borderId="96" xfId="0" applyNumberFormat="1" applyFont="1" applyFill="1" applyBorder="1"/>
    <xf numFmtId="192" fontId="68" fillId="26" borderId="53" xfId="0" applyNumberFormat="1" applyFont="1" applyFill="1" applyBorder="1"/>
    <xf numFmtId="3" fontId="3" fillId="28" borderId="50" xfId="202" applyNumberFormat="1" applyFont="1" applyFill="1" applyBorder="1" applyAlignment="1" applyProtection="1">
      <alignment horizontal="left" vertical="center"/>
      <protection locked="0"/>
    </xf>
    <xf numFmtId="3" fontId="3" fillId="28" borderId="99" xfId="202" applyNumberFormat="1" applyFont="1" applyFill="1" applyBorder="1" applyAlignment="1" applyProtection="1">
      <alignment horizontal="left" vertical="center"/>
      <protection locked="0"/>
    </xf>
    <xf numFmtId="3" fontId="3" fillId="28" borderId="28" xfId="202" applyNumberFormat="1" applyFont="1" applyFill="1" applyBorder="1" applyAlignment="1" applyProtection="1">
      <alignment horizontal="left" vertical="center"/>
      <protection locked="0"/>
    </xf>
    <xf numFmtId="191" fontId="3" fillId="28" borderId="106" xfId="0" applyNumberFormat="1" applyFont="1" applyFill="1" applyBorder="1" applyAlignment="1" applyProtection="1">
      <alignment horizontal="right" vertical="center"/>
    </xf>
    <xf numFmtId="193" fontId="54" fillId="0" borderId="0" xfId="206" applyNumberFormat="1" applyFont="1" applyFill="1" applyAlignment="1">
      <alignment vertical="center"/>
    </xf>
    <xf numFmtId="193" fontId="54" fillId="0" borderId="0" xfId="202" applyNumberFormat="1" applyFont="1" applyFill="1" applyBorder="1" applyAlignment="1">
      <alignment vertical="center"/>
    </xf>
    <xf numFmtId="0" fontId="0" fillId="0" borderId="0" xfId="0" applyNumberFormat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195" fontId="54" fillId="0" borderId="0" xfId="206" applyNumberFormat="1" applyFont="1" applyFill="1" applyBorder="1" applyAlignment="1">
      <alignment vertical="center"/>
    </xf>
    <xf numFmtId="196" fontId="54" fillId="0" borderId="0" xfId="206" applyNumberFormat="1" applyFont="1" applyFill="1" applyBorder="1" applyAlignment="1">
      <alignment vertical="center"/>
    </xf>
    <xf numFmtId="195" fontId="54" fillId="0" borderId="0" xfId="206" applyNumberFormat="1" applyFont="1" applyFill="1" applyAlignment="1">
      <alignment vertical="center"/>
    </xf>
    <xf numFmtId="167" fontId="54" fillId="0" borderId="0" xfId="206" applyNumberFormat="1" applyFont="1" applyFill="1" applyAlignment="1">
      <alignment vertical="center"/>
    </xf>
    <xf numFmtId="167" fontId="0" fillId="0" borderId="0" xfId="206" applyNumberFormat="1" applyFont="1" applyAlignment="1" applyProtection="1">
      <alignment vertical="center"/>
    </xf>
    <xf numFmtId="0" fontId="4" fillId="0" borderId="0" xfId="202" applyFont="1" applyFill="1" applyAlignment="1" applyProtection="1">
      <alignment horizontal="left"/>
    </xf>
    <xf numFmtId="0" fontId="4" fillId="30" borderId="0" xfId="0" applyFont="1" applyFill="1" applyAlignment="1">
      <alignment horizontal="left"/>
    </xf>
    <xf numFmtId="0" fontId="37" fillId="0" borderId="0" xfId="0" applyFont="1" applyFill="1"/>
    <xf numFmtId="0" fontId="4" fillId="0" borderId="0" xfId="202" applyFont="1" applyFill="1" applyAlignment="1" applyProtection="1">
      <alignment horizontal="left"/>
    </xf>
    <xf numFmtId="0" fontId="4" fillId="30" borderId="0" xfId="0" applyFont="1" applyFill="1" applyAlignment="1">
      <alignment horizontal="left"/>
    </xf>
    <xf numFmtId="0" fontId="0" fillId="0" borderId="0" xfId="0" applyBorder="1"/>
    <xf numFmtId="0" fontId="38" fillId="0" borderId="4" xfId="0" applyFont="1" applyBorder="1"/>
    <xf numFmtId="0" fontId="0" fillId="0" borderId="4" xfId="0" applyBorder="1"/>
    <xf numFmtId="167" fontId="71" fillId="0" borderId="0" xfId="206" applyFont="1" applyFill="1" applyBorder="1" applyAlignment="1">
      <alignment vertical="center"/>
    </xf>
    <xf numFmtId="0" fontId="4" fillId="0" borderId="0" xfId="202" applyFont="1" applyFill="1" applyAlignment="1" applyProtection="1">
      <alignment horizontal="left"/>
    </xf>
    <xf numFmtId="0" fontId="4" fillId="30" borderId="0" xfId="0" applyFont="1" applyFill="1" applyAlignment="1">
      <alignment horizontal="left"/>
    </xf>
    <xf numFmtId="0" fontId="4" fillId="30" borderId="0" xfId="0" applyFont="1" applyFill="1" applyAlignment="1">
      <alignment horizontal="left"/>
    </xf>
    <xf numFmtId="0" fontId="47" fillId="0" borderId="0" xfId="158" applyFont="1" applyBorder="1" applyAlignment="1">
      <alignment horizontal="center" vertical="center"/>
    </xf>
    <xf numFmtId="0" fontId="48" fillId="0" borderId="0" xfId="158" applyFont="1" applyBorder="1" applyAlignment="1">
      <alignment horizontal="center" vertical="center"/>
    </xf>
    <xf numFmtId="0" fontId="49" fillId="0" borderId="0" xfId="1" applyFont="1" applyFill="1" applyAlignment="1">
      <alignment horizontal="center" vertical="top" wrapText="1"/>
    </xf>
    <xf numFmtId="0" fontId="66" fillId="30" borderId="61" xfId="0" applyFont="1" applyFill="1" applyBorder="1" applyAlignment="1">
      <alignment horizontal="center" vertical="center" wrapText="1"/>
    </xf>
    <xf numFmtId="0" fontId="66" fillId="30" borderId="62" xfId="0" applyFont="1" applyFill="1" applyBorder="1" applyAlignment="1">
      <alignment horizontal="center" vertical="center" wrapText="1"/>
    </xf>
    <xf numFmtId="0" fontId="60" fillId="0" borderId="18" xfId="202" applyFont="1" applyBorder="1" applyAlignment="1">
      <alignment horizontal="left" vertical="center"/>
    </xf>
    <xf numFmtId="0" fontId="60" fillId="0" borderId="26" xfId="202" applyFont="1" applyBorder="1" applyAlignment="1">
      <alignment horizontal="left" vertical="center"/>
    </xf>
    <xf numFmtId="0" fontId="60" fillId="0" borderId="49" xfId="202" applyFont="1" applyBorder="1" applyAlignment="1">
      <alignment horizontal="left" vertical="center"/>
    </xf>
    <xf numFmtId="0" fontId="60" fillId="0" borderId="35" xfId="202" applyFont="1" applyBorder="1" applyAlignment="1">
      <alignment horizontal="left" vertical="center"/>
    </xf>
    <xf numFmtId="0" fontId="4" fillId="0" borderId="0" xfId="204" applyFont="1" applyAlignment="1" applyProtection="1">
      <alignment horizontal="left" vertical="center"/>
    </xf>
    <xf numFmtId="0" fontId="66" fillId="30" borderId="59" xfId="0" applyFont="1" applyFill="1" applyBorder="1" applyAlignment="1">
      <alignment horizontal="center" vertical="center" wrapText="1"/>
    </xf>
    <xf numFmtId="0" fontId="66" fillId="30" borderId="58" xfId="0" applyFont="1" applyFill="1" applyBorder="1" applyAlignment="1">
      <alignment horizontal="center" vertical="center" wrapText="1"/>
    </xf>
    <xf numFmtId="0" fontId="66" fillId="30" borderId="60" xfId="0" applyFont="1" applyFill="1" applyBorder="1" applyAlignment="1">
      <alignment horizontal="center" vertical="center" wrapText="1"/>
    </xf>
    <xf numFmtId="0" fontId="65" fillId="30" borderId="58" xfId="0" applyFont="1" applyFill="1" applyBorder="1" applyAlignment="1">
      <alignment horizontal="center" vertical="center" wrapText="1"/>
    </xf>
    <xf numFmtId="0" fontId="65" fillId="30" borderId="63" xfId="0" applyFont="1" applyFill="1" applyBorder="1" applyAlignment="1">
      <alignment horizontal="center" vertical="center" wrapText="1"/>
    </xf>
    <xf numFmtId="0" fontId="60" fillId="0" borderId="54" xfId="202" applyFont="1" applyBorder="1" applyAlignment="1">
      <alignment horizontal="left" vertical="center"/>
    </xf>
    <xf numFmtId="0" fontId="60" fillId="0" borderId="55" xfId="202" applyFont="1" applyBorder="1" applyAlignment="1">
      <alignment horizontal="left" vertical="center"/>
    </xf>
    <xf numFmtId="0" fontId="65" fillId="30" borderId="60" xfId="0" applyFont="1" applyFill="1" applyBorder="1" applyAlignment="1">
      <alignment horizontal="center" vertical="center" wrapText="1"/>
    </xf>
    <xf numFmtId="0" fontId="4" fillId="0" borderId="0" xfId="202" applyFont="1" applyFill="1" applyAlignment="1" applyProtection="1">
      <alignment horizontal="left"/>
    </xf>
    <xf numFmtId="0" fontId="4" fillId="0" borderId="0" xfId="202" applyFont="1" applyFill="1" applyBorder="1" applyAlignment="1" applyProtection="1">
      <alignment horizontal="left"/>
    </xf>
    <xf numFmtId="0" fontId="4" fillId="30" borderId="0" xfId="0" applyFont="1" applyFill="1" applyAlignment="1">
      <alignment horizontal="left"/>
    </xf>
  </cellXfs>
  <cellStyles count="207">
    <cellStyle name=" 1" xfId="3"/>
    <cellStyle name="%" xfId="4"/>
    <cellStyle name="_Administrata Publike" xfId="5"/>
    <cellStyle name="_Book1" xfId="6"/>
    <cellStyle name="_Bujqesia" xfId="7"/>
    <cellStyle name="_GDP Final 1996-2005 by 2 approaches" xfId="8"/>
    <cellStyle name="_GDP Final 1996-2005 by 2 approaches_Finale 2008 me Nace4" xfId="9"/>
    <cellStyle name="_gdp2009, varianti 4" xfId="10"/>
    <cellStyle name="_gdp2009, varianti 5" xfId="11"/>
    <cellStyle name="_gdp2009, varianti 5_Finale 2008 me Nace4" xfId="12"/>
    <cellStyle name="_Per vjetoren nga 3_mujoret" xfId="13"/>
    <cellStyle name="_TAB1" xfId="14"/>
    <cellStyle name="_TAB2" xfId="15"/>
    <cellStyle name="_TAB3" xfId="16"/>
    <cellStyle name="_TAB4" xfId="17"/>
    <cellStyle name="_TAB5" xfId="18"/>
    <cellStyle name="_VA-cons_TOT" xfId="19"/>
    <cellStyle name="_VA-cons_TOT_Finale 2008 me Nace4" xfId="20"/>
    <cellStyle name="_VA-cons_TOT_Ledjoni energjia" xfId="21"/>
    <cellStyle name="_VA-cons_TOT_Ledjoni energjia_Finale 2008 me Nace4" xfId="22"/>
    <cellStyle name="_Workbook for QGDP(dt.24 Prill, 2008)" xfId="23"/>
    <cellStyle name="0mitP" xfId="160"/>
    <cellStyle name="0ohneP" xfId="161"/>
    <cellStyle name="10mitP" xfId="162"/>
    <cellStyle name="12mitP" xfId="163"/>
    <cellStyle name="12ohneP" xfId="164"/>
    <cellStyle name="13mitP" xfId="165"/>
    <cellStyle name="1mitP" xfId="166"/>
    <cellStyle name="1ohneP" xfId="167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20% - Akzent1" xfId="168"/>
    <cellStyle name="20% - Akzent2" xfId="169"/>
    <cellStyle name="20% - Akzent3" xfId="170"/>
    <cellStyle name="20% - Akzent4" xfId="171"/>
    <cellStyle name="20% - Akzent5" xfId="172"/>
    <cellStyle name="20% - Akzent6" xfId="173"/>
    <cellStyle name="2mitP" xfId="174"/>
    <cellStyle name="2ohneP" xfId="175"/>
    <cellStyle name="3mitP" xfId="176"/>
    <cellStyle name="3ohneP" xfId="177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40% - Akzent1" xfId="178"/>
    <cellStyle name="40% - Akzent2" xfId="179"/>
    <cellStyle name="40% - Akzent3" xfId="180"/>
    <cellStyle name="40% - Akzent4" xfId="181"/>
    <cellStyle name="40% - Akzent5" xfId="182"/>
    <cellStyle name="40% - Akzent6" xfId="183"/>
    <cellStyle name="4mitP" xfId="184"/>
    <cellStyle name="4ohneP" xfId="18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60% - Akzent1" xfId="186"/>
    <cellStyle name="60% - Akzent2" xfId="187"/>
    <cellStyle name="60% - Akzent3" xfId="188"/>
    <cellStyle name="60% - Akzent4" xfId="189"/>
    <cellStyle name="60% - Akzent5" xfId="190"/>
    <cellStyle name="60% - Akzent6" xfId="191"/>
    <cellStyle name="6mitP" xfId="192"/>
    <cellStyle name="6ohneP" xfId="193"/>
    <cellStyle name="7mitP" xfId="194"/>
    <cellStyle name="9mitP" xfId="195"/>
    <cellStyle name="9ohneP" xfId="196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Calculation 2" xfId="49"/>
    <cellStyle name="Check Cell 2" xfId="50"/>
    <cellStyle name="Comma" xfId="206" builtinId="3"/>
    <cellStyle name="Comma 17" xfId="51"/>
    <cellStyle name="Comma 2" xfId="52"/>
    <cellStyle name="Comma 2 2" xfId="53"/>
    <cellStyle name="Comma 2 3" xfId="54"/>
    <cellStyle name="Comma 3" xfId="55"/>
    <cellStyle name="Comma 3 2" xfId="56"/>
    <cellStyle name="Comma 3 3" xfId="57"/>
    <cellStyle name="Comma 3 3 2" xfId="58"/>
    <cellStyle name="Comma 3 4" xfId="59"/>
    <cellStyle name="Comma 4" xfId="60"/>
    <cellStyle name="Comma 5" xfId="61"/>
    <cellStyle name="Comma 5 2" xfId="62"/>
    <cellStyle name="Comma 5 3" xfId="63"/>
    <cellStyle name="Comma 6" xfId="64"/>
    <cellStyle name="Comma 7" xfId="65"/>
    <cellStyle name="Comma 7 2" xfId="66"/>
    <cellStyle name="Comma 8" xfId="67"/>
    <cellStyle name="Comma0" xfId="68"/>
    <cellStyle name="Currency0" xfId="69"/>
    <cellStyle name="Date" xfId="70"/>
    <cellStyle name="Excel Built-in Normal" xfId="204"/>
    <cellStyle name="Explanatory Text 2" xfId="71"/>
    <cellStyle name="Fixed" xfId="72"/>
    <cellStyle name="Fuss" xfId="197"/>
    <cellStyle name="Good 2" xfId="73"/>
    <cellStyle name="Heading 1 2" xfId="74"/>
    <cellStyle name="Heading 2 2" xfId="75"/>
    <cellStyle name="Heading 3 2" xfId="76"/>
    <cellStyle name="Heading 4 2" xfId="77"/>
    <cellStyle name="Hyperlink" xfId="157" builtinId="8"/>
    <cellStyle name="Hyperlink 2" xfId="78"/>
    <cellStyle name="Hyperlink 3" xfId="203"/>
    <cellStyle name="Iau?iue_?ac?.oaa.90-92" xfId="79"/>
    <cellStyle name="Îáû÷íûé_93ãîä (2)" xfId="80"/>
    <cellStyle name="Input 2" xfId="81"/>
    <cellStyle name="Linked Cell 2" xfId="82"/>
    <cellStyle name="m49048872" xfId="83"/>
    <cellStyle name="mitP" xfId="198"/>
    <cellStyle name="Neutral 2" xfId="84"/>
    <cellStyle name="Normal" xfId="0" builtinId="0"/>
    <cellStyle name="Normal 10" xfId="85"/>
    <cellStyle name="Normal 11" xfId="86"/>
    <cellStyle name="Normal 12" xfId="87"/>
    <cellStyle name="Normal 13" xfId="1"/>
    <cellStyle name="Normal 13 2" xfId="88"/>
    <cellStyle name="Normal 14" xfId="2"/>
    <cellStyle name="Normal 15" xfId="89"/>
    <cellStyle name="Normal 16" xfId="159"/>
    <cellStyle name="Normal 17" xfId="202"/>
    <cellStyle name="Normal 18" xfId="90"/>
    <cellStyle name="Normal 2" xfId="91"/>
    <cellStyle name="Normal 2 2" xfId="92"/>
    <cellStyle name="Normal 2 2 2" xfId="93"/>
    <cellStyle name="Normal 3" xfId="94"/>
    <cellStyle name="Normal 3 2" xfId="95"/>
    <cellStyle name="Normal 3 3" xfId="96"/>
    <cellStyle name="Normal 4" xfId="97"/>
    <cellStyle name="Normal 4 2" xfId="98"/>
    <cellStyle name="Normal 4 3" xfId="99"/>
    <cellStyle name="Normal 5" xfId="100"/>
    <cellStyle name="Normal 5 2" xfId="101"/>
    <cellStyle name="Normal 5 3" xfId="102"/>
    <cellStyle name="Normal 6" xfId="103"/>
    <cellStyle name="Normal 6 2" xfId="104"/>
    <cellStyle name="Normal 7" xfId="105"/>
    <cellStyle name="Normal 8" xfId="106"/>
    <cellStyle name="Normal 9" xfId="107"/>
    <cellStyle name="Normal 9 2" xfId="108"/>
    <cellStyle name="Normál_Felhasznalas_tabla_1999" xfId="109"/>
    <cellStyle name="normální_Mez_02rr" xfId="205"/>
    <cellStyle name="Note 2" xfId="110"/>
    <cellStyle name="ohneP" xfId="199"/>
    <cellStyle name="Òûñÿ÷è_Sheet1" xfId="113"/>
    <cellStyle name="Ouny?e [0]_Eeno1" xfId="111"/>
    <cellStyle name="Ouny?e_Eeno1" xfId="112"/>
    <cellStyle name="Output 2" xfId="114"/>
    <cellStyle name="Percent 2" xfId="115"/>
    <cellStyle name="s24" xfId="116"/>
    <cellStyle name="s30" xfId="117"/>
    <cellStyle name="s32" xfId="118"/>
    <cellStyle name="s33" xfId="119"/>
    <cellStyle name="s35" xfId="120"/>
    <cellStyle name="s37" xfId="121"/>
    <cellStyle name="s44" xfId="122"/>
    <cellStyle name="s45" xfId="123"/>
    <cellStyle name="s48" xfId="124"/>
    <cellStyle name="s56" xfId="125"/>
    <cellStyle name="s57" xfId="126"/>
    <cellStyle name="s58" xfId="127"/>
    <cellStyle name="s59" xfId="128"/>
    <cellStyle name="s62" xfId="129"/>
    <cellStyle name="s63" xfId="130"/>
    <cellStyle name="s64" xfId="131"/>
    <cellStyle name="s65" xfId="132"/>
    <cellStyle name="s66" xfId="133"/>
    <cellStyle name="s67" xfId="134"/>
    <cellStyle name="s68" xfId="135"/>
    <cellStyle name="s69" xfId="136"/>
    <cellStyle name="s70" xfId="137"/>
    <cellStyle name="s73" xfId="138"/>
    <cellStyle name="s78" xfId="139"/>
    <cellStyle name="s80" xfId="140"/>
    <cellStyle name="s82" xfId="141"/>
    <cellStyle name="s85" xfId="142"/>
    <cellStyle name="s93" xfId="143"/>
    <cellStyle name="s94" xfId="144"/>
    <cellStyle name="s95" xfId="145"/>
    <cellStyle name="Standard 2" xfId="200"/>
    <cellStyle name="Standard 3" xfId="201"/>
    <cellStyle name="Standard 3 2" xfId="158"/>
    <cellStyle name="Style 1" xfId="146"/>
    <cellStyle name="Text_e" xfId="147"/>
    <cellStyle name="Title 2" xfId="148"/>
    <cellStyle name="Total 2" xfId="149"/>
    <cellStyle name="Warning Text 2" xfId="150"/>
    <cellStyle name="Денежный [0]_BBПиндекс" xfId="151"/>
    <cellStyle name="Денежный_BBПиндекс" xfId="152"/>
    <cellStyle name="Обычный_5_QUART" xfId="153"/>
    <cellStyle name="Тысячи_Sheet1" xfId="154"/>
    <cellStyle name="Финансовый [0]_BBПиндекс" xfId="155"/>
    <cellStyle name="Финансовый_BBПиндекс" xfId="156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483704" y="401487"/>
          <a:ext cx="9370" cy="8757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/>
        <xdr:cNvSpPr/>
      </xdr:nvSpPr>
      <xdr:spPr>
        <a:xfrm>
          <a:off x="6506137" y="1158688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76225"/>
          <a:ext cx="13260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22244"/>
          <a:ext cx="2238374" cy="16842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19401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/>
        <xdr:cNvSpPr/>
      </xdr:nvSpPr>
      <xdr:spPr>
        <a:xfrm>
          <a:off x="7302499" y="222250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45216" y="2867026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1367118</xdr:colOff>
      <xdr:row>8</xdr:row>
      <xdr:rowOff>201706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965383"/>
          <a:ext cx="2233893" cy="16937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67026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22244"/>
          <a:ext cx="2238374" cy="16842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19401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8041" y="1905001"/>
          <a:ext cx="1228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23812</xdr:colOff>
      <xdr:row>5</xdr:row>
      <xdr:rowOff>35718</xdr:rowOff>
    </xdr:from>
    <xdr:to>
      <xdr:col>2</xdr:col>
      <xdr:colOff>59531</xdr:colOff>
      <xdr:row>9</xdr:row>
      <xdr:rowOff>11906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23812" y="988218"/>
          <a:ext cx="1254919" cy="7381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10</xdr:row>
      <xdr:rowOff>2382</xdr:rowOff>
    </xdr:from>
    <xdr:to>
      <xdr:col>2</xdr:col>
      <xdr:colOff>87966</xdr:colOff>
      <xdr:row>10</xdr:row>
      <xdr:rowOff>2382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12257"/>
          <a:ext cx="237886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21416" y="3600451"/>
          <a:ext cx="4219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1367118</xdr:colOff>
      <xdr:row>8</xdr:row>
      <xdr:rowOff>201706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941290"/>
          <a:ext cx="2229971" cy="16136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41294" y="2847976"/>
          <a:ext cx="276617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21416" y="3600451"/>
          <a:ext cx="42767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07676"/>
          <a:ext cx="2229970" cy="169208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41294" y="2668682"/>
          <a:ext cx="27549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45216" y="2857501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21416" y="3600451"/>
          <a:ext cx="43338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23812</xdr:colOff>
      <xdr:row>5</xdr:row>
      <xdr:rowOff>35718</xdr:rowOff>
    </xdr:from>
    <xdr:to>
      <xdr:col>1</xdr:col>
      <xdr:colOff>1369218</xdr:colOff>
      <xdr:row>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3812" y="976312"/>
          <a:ext cx="2226469" cy="165496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59504" y="2800351"/>
          <a:ext cx="27598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30941" y="2867026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1440656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963002"/>
          <a:ext cx="2393156" cy="17159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10</xdr:row>
      <xdr:rowOff>2382</xdr:rowOff>
    </xdr:from>
    <xdr:to>
      <xdr:col>2</xdr:col>
      <xdr:colOff>87966</xdr:colOff>
      <xdr:row>10</xdr:row>
      <xdr:rowOff>2382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59882"/>
          <a:ext cx="24145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3:K43"/>
  <sheetViews>
    <sheetView showGridLines="0" workbookViewId="0">
      <selection activeCell="H14" sqref="H14"/>
    </sheetView>
  </sheetViews>
  <sheetFormatPr defaultRowHeight="12.75"/>
  <cols>
    <col min="1" max="1" width="9.140625" style="1"/>
    <col min="2" max="2" width="10.140625" style="1" customWidth="1"/>
    <col min="3" max="7" width="9.140625" style="1"/>
    <col min="8" max="8" width="10.7109375" style="1" customWidth="1"/>
    <col min="9" max="9" width="10.28515625" style="1" customWidth="1"/>
    <col min="10" max="10" width="10" style="1" customWidth="1"/>
    <col min="11" max="16384" width="9.140625" style="1"/>
  </cols>
  <sheetData>
    <row r="3" spans="3:9" hidden="1"/>
    <row r="4" spans="3:9" ht="47.25" customHeight="1">
      <c r="C4" s="235" t="str">
        <f>CHOOSE('Permbajtja-Content'!$A$1,"Instituti i Statistikave","Institute of Statistics")</f>
        <v>Instituti i Statistikave</v>
      </c>
      <c r="D4" s="236"/>
      <c r="E4" s="236"/>
      <c r="F4" s="236"/>
      <c r="G4" s="236"/>
      <c r="H4" s="236"/>
      <c r="I4" s="236"/>
    </row>
    <row r="18" spans="1:11" ht="54.75" customHeight="1">
      <c r="B18" s="237" t="str">
        <f>CHOOSE('Permbajtja-Content'!$A$1,"Tabelat e Burim, Përdorimeve dhe Input-Output në Shqipëri, 2014","Supply, Use and Input-Output tables in Albania, 2014")</f>
        <v>Tabelat e Burim, Përdorimeve dhe Input-Output në Shqipëri, 2014</v>
      </c>
      <c r="C18" s="237"/>
      <c r="D18" s="237"/>
      <c r="E18" s="237"/>
      <c r="F18" s="237"/>
      <c r="G18" s="237"/>
      <c r="H18" s="237"/>
    </row>
    <row r="20" spans="1:11">
      <c r="A20" s="1" t="s">
        <v>66</v>
      </c>
      <c r="B20" s="81" t="str">
        <f>CHOOSE('Permbajtja-Content'!$A$1,"(Rezultatet sipas klasifikimit NP 2008 dhe NVE Rev.2 në nivel (P35*A35)","(Results by CPA 2008 and NACE Rev.2 classifications at (P35*A35) level)")</f>
        <v>(Rezultatet sipas klasifikimit NP 2008 dhe NVE Rev.2 në nivel (P35*A35)</v>
      </c>
      <c r="C20" s="81"/>
      <c r="D20" s="81"/>
      <c r="E20" s="81"/>
      <c r="F20" s="81"/>
      <c r="G20" s="81"/>
      <c r="I20" s="80"/>
      <c r="J20" s="80"/>
      <c r="K20" s="80"/>
    </row>
    <row r="21" spans="1:11" ht="19.5" customHeight="1"/>
    <row r="23" spans="1:11" ht="18.75">
      <c r="E23" s="13"/>
    </row>
    <row r="24" spans="1:11" ht="18.75">
      <c r="C24" s="12"/>
      <c r="E24" s="14"/>
    </row>
    <row r="26" spans="1:11" ht="14.25">
      <c r="E26" s="14"/>
    </row>
    <row r="34" spans="1:11">
      <c r="A34" s="4" t="str">
        <f>CHOOSE('Permbajtja-Content'!$A$1,"Publikuar: 13.10.2017","Published: 13.10.2017")</f>
        <v>Publikuar: 13.10.2017</v>
      </c>
      <c r="C34" s="4"/>
      <c r="D34" s="4"/>
      <c r="E34" s="4"/>
      <c r="F34" s="4"/>
      <c r="G34" s="4"/>
      <c r="H34" s="4"/>
    </row>
    <row r="35" spans="1:11">
      <c r="A35" s="4" t="str">
        <f>CHOOSE('Permbajtja-Content'!$A$1,"Përditësimi i fundit: Tetor 2017","Last updated: Tetor 2017")</f>
        <v>Përditësimi i fundit: Tetor 2017</v>
      </c>
      <c r="C35" s="4"/>
      <c r="D35" s="4"/>
      <c r="E35" s="4"/>
      <c r="F35" s="4"/>
      <c r="G35" s="4"/>
      <c r="H35" s="4"/>
    </row>
    <row r="36" spans="1:11">
      <c r="A36" s="5"/>
      <c r="C36" s="5"/>
      <c r="D36" s="5"/>
      <c r="E36" s="5"/>
      <c r="F36" s="5"/>
      <c r="G36" s="5"/>
      <c r="H36" s="5"/>
    </row>
    <row r="37" spans="1:11">
      <c r="A37" s="4" t="str">
        <f>CHOOSE('Permbajtja-Content'!$A$1,"Për pyetje në lidhje me këtë publikim ju lutemi të kontaktoni:","For inquiries about this publication please contact:")</f>
        <v>Për pyetje në lidhje me këtë publikim ju lutemi të kontaktoni:</v>
      </c>
      <c r="C37" s="4"/>
      <c r="D37" s="4"/>
      <c r="E37" s="4"/>
      <c r="F37" s="4"/>
      <c r="G37" s="4"/>
      <c r="H37" s="4"/>
    </row>
    <row r="38" spans="1:11">
      <c r="A38" s="4" t="str">
        <f>CHOOSE('Permbajtja-Content'!$A$1,"Tel +(355) 4 2222411 / +(355) 4 2233356 | Fax +(355) 4 2228300 ose E-Mail: info@instat.gov.al","Tel + (355) 4 2222411 / + (355) 4 2233356 | Fax + (355) 4 2228300 or E-Mail: info@instat.gov.al")</f>
        <v>Tel +(355) 4 2222411 / +(355) 4 2233356 | Fax +(355) 4 2228300 ose E-Mail: info@instat.gov.al</v>
      </c>
      <c r="C38" s="4"/>
      <c r="D38" s="4"/>
      <c r="E38" s="4"/>
      <c r="F38" s="4"/>
      <c r="G38" s="4"/>
      <c r="H38" s="4"/>
    </row>
    <row r="39" spans="1:11">
      <c r="A39" s="4"/>
      <c r="C39" s="4"/>
      <c r="D39" s="4"/>
      <c r="E39" s="4"/>
      <c r="F39" s="4"/>
      <c r="G39" s="4"/>
      <c r="H39" s="4"/>
    </row>
    <row r="40" spans="1:11">
      <c r="A40" s="6"/>
      <c r="C40" s="5"/>
      <c r="D40" s="5"/>
      <c r="E40" s="5"/>
      <c r="F40" s="5"/>
      <c r="G40" s="5"/>
      <c r="H40" s="5"/>
    </row>
    <row r="41" spans="1:11" ht="18">
      <c r="A41" s="7" t="str">
        <f>CHOOSE('Permbajtja-Content'!$A$1,"© Instituti i Statistikave, Tiranë 2017","© Institute of Statistics, Tirana 2017")</f>
        <v>© Instituti i Statistikave, Tiranë 2017</v>
      </c>
      <c r="C41" s="5"/>
      <c r="D41" s="5"/>
      <c r="E41" s="5"/>
      <c r="F41" s="5"/>
      <c r="G41" s="5"/>
      <c r="H41" s="5"/>
    </row>
    <row r="42" spans="1:11">
      <c r="A42" s="5" t="str">
        <f>CHOOSE('Permbajtja-Content'!$A$1,"Riprodhimi dhe shpërndarja e plotë apo e pjesshme janë të lejuara duke marrë të mirëqënë referimin si burim.","Reproduction and distribution of the full or partial are allowed assuming referral source." )</f>
        <v>Riprodhimi dhe shpërndarja e plotë apo e pjesshme janë të lejuara duke marrë të mirëqënë referimin si burim.</v>
      </c>
      <c r="C42" s="5"/>
      <c r="D42" s="5"/>
      <c r="E42" s="5"/>
      <c r="F42" s="5"/>
      <c r="G42" s="5"/>
      <c r="H42" s="5"/>
    </row>
    <row r="43" spans="1:11">
      <c r="B43" s="5"/>
      <c r="C43" s="5"/>
      <c r="D43" s="5"/>
      <c r="E43" s="5"/>
      <c r="F43" s="5"/>
      <c r="G43" s="5"/>
      <c r="H43" s="5"/>
      <c r="K43" s="1" t="s">
        <v>66</v>
      </c>
    </row>
  </sheetData>
  <mergeCells count="2">
    <mergeCell ref="C4:I4"/>
    <mergeCell ref="B18:H18"/>
  </mergeCells>
  <pageMargins left="0.7" right="0.7" top="0.75" bottom="0.75" header="0.3" footer="0.3"/>
  <pageSetup scale="95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CC"/>
  </sheetPr>
  <dimension ref="A1:AY166"/>
  <sheetViews>
    <sheetView showGridLines="0" zoomScale="80" zoomScaleNormal="80" workbookViewId="0">
      <pane xSplit="2" ySplit="10" topLeftCell="AI11" activePane="bottomRight" state="frozen"/>
      <selection activeCell="H2" sqref="H2"/>
      <selection pane="topRight" activeCell="H2" sqref="H2"/>
      <selection pane="bottomLeft" activeCell="H2" sqref="H2"/>
      <selection pane="bottomRight" activeCell="AT39" sqref="AT39"/>
    </sheetView>
  </sheetViews>
  <sheetFormatPr defaultRowHeight="14.25"/>
  <cols>
    <col min="1" max="1" width="13" style="21" customWidth="1"/>
    <col min="2" max="2" width="20.5703125" style="21" customWidth="1"/>
    <col min="3" max="3" width="20.7109375" style="21" customWidth="1"/>
    <col min="4" max="7" width="10.7109375" style="18" customWidth="1"/>
    <col min="8" max="8" width="10.7109375" style="18" bestFit="1" customWidth="1"/>
    <col min="9" max="10" width="10.7109375" style="18" customWidth="1"/>
    <col min="11" max="11" width="10.85546875" style="18" customWidth="1"/>
    <col min="12" max="16" width="10.7109375" style="18" customWidth="1"/>
    <col min="17" max="17" width="10.85546875" style="18" customWidth="1"/>
    <col min="18" max="19" width="10.7109375" style="18" customWidth="1"/>
    <col min="20" max="20" width="10.7109375" style="18" bestFit="1" customWidth="1"/>
    <col min="21" max="24" width="10.7109375" style="18" customWidth="1"/>
    <col min="25" max="25" width="10.7109375" style="18" bestFit="1" customWidth="1"/>
    <col min="26" max="29" width="10.7109375" style="18" customWidth="1"/>
    <col min="30" max="30" width="10.7109375" style="18" bestFit="1" customWidth="1"/>
    <col min="31" max="34" width="10.7109375" style="18" customWidth="1"/>
    <col min="35" max="37" width="10.7109375" style="18" bestFit="1" customWidth="1"/>
    <col min="38" max="39" width="10.7109375" style="18" customWidth="1"/>
    <col min="40" max="44" width="10.85546875" style="18" customWidth="1"/>
    <col min="45" max="45" width="10.7109375" style="18" customWidth="1"/>
    <col min="46" max="46" width="10.85546875" style="18" customWidth="1"/>
    <col min="47" max="48" width="11.28515625" style="18" customWidth="1"/>
    <col min="49" max="49" width="9.140625" style="18"/>
    <col min="50" max="50" width="15.7109375" style="100" bestFit="1" customWidth="1"/>
    <col min="51" max="16384" width="9.140625" style="18"/>
  </cols>
  <sheetData>
    <row r="1" spans="1:51">
      <c r="A1" s="232" t="s">
        <v>316</v>
      </c>
      <c r="B1" s="226"/>
      <c r="C1" s="226"/>
      <c r="D1" s="17"/>
    </row>
    <row r="2" spans="1:51" ht="15" customHeight="1">
      <c r="A2" s="244" t="s">
        <v>314</v>
      </c>
      <c r="B2" s="244"/>
      <c r="C2" s="16"/>
      <c r="D2" s="17"/>
      <c r="AL2" s="18" t="s">
        <v>66</v>
      </c>
    </row>
    <row r="3" spans="1:51">
      <c r="A3" s="232" t="s">
        <v>304</v>
      </c>
      <c r="B3" s="223"/>
      <c r="C3" s="19"/>
      <c r="D3" s="17"/>
    </row>
    <row r="4" spans="1:51" ht="15" thickBot="1">
      <c r="A4" s="244" t="s">
        <v>315</v>
      </c>
      <c r="B4" s="244"/>
      <c r="C4" s="20"/>
      <c r="D4" s="17"/>
      <c r="AU4" s="86" t="s">
        <v>282</v>
      </c>
      <c r="AV4" s="86"/>
    </row>
    <row r="5" spans="1:51" ht="15" customHeight="1">
      <c r="A5" s="90"/>
      <c r="B5" s="91"/>
      <c r="C5" s="91"/>
      <c r="D5" s="245" t="s">
        <v>280</v>
      </c>
      <c r="E5" s="248"/>
      <c r="F5" s="248"/>
      <c r="G5" s="248"/>
      <c r="H5" s="248"/>
      <c r="I5" s="248"/>
      <c r="J5" s="245" t="s">
        <v>280</v>
      </c>
      <c r="K5" s="248"/>
      <c r="L5" s="248"/>
      <c r="M5" s="248"/>
      <c r="N5" s="248"/>
      <c r="O5" s="248"/>
      <c r="P5" s="248"/>
      <c r="Q5" s="252"/>
      <c r="R5" s="245" t="s">
        <v>280</v>
      </c>
      <c r="S5" s="248"/>
      <c r="T5" s="248"/>
      <c r="U5" s="248"/>
      <c r="V5" s="248"/>
      <c r="W5" s="248"/>
      <c r="X5" s="245" t="s">
        <v>280</v>
      </c>
      <c r="Y5" s="248"/>
      <c r="Z5" s="248"/>
      <c r="AA5" s="248"/>
      <c r="AB5" s="248"/>
      <c r="AC5" s="248"/>
      <c r="AD5" s="248"/>
      <c r="AE5" s="248"/>
      <c r="AF5" s="252"/>
      <c r="AG5" s="91"/>
      <c r="AH5" s="91"/>
      <c r="AI5" s="91"/>
      <c r="AJ5" s="91"/>
      <c r="AK5" s="91"/>
      <c r="AL5" s="91"/>
      <c r="AM5" s="91"/>
      <c r="AN5" s="245" t="s">
        <v>284</v>
      </c>
      <c r="AO5" s="248"/>
      <c r="AP5" s="248"/>
      <c r="AQ5" s="248"/>
      <c r="AR5" s="248"/>
      <c r="AS5" s="248"/>
      <c r="AT5" s="248"/>
      <c r="AU5" s="248"/>
      <c r="AV5" s="249"/>
    </row>
    <row r="6" spans="1:51" ht="52.5" customHeight="1">
      <c r="A6" s="250" t="s">
        <v>297</v>
      </c>
      <c r="B6" s="251"/>
      <c r="C6" s="84" t="s">
        <v>68</v>
      </c>
      <c r="D6" s="45" t="s">
        <v>69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301</v>
      </c>
      <c r="N6" s="40" t="s">
        <v>11</v>
      </c>
      <c r="O6" s="40" t="s">
        <v>12</v>
      </c>
      <c r="P6" s="40" t="s">
        <v>13</v>
      </c>
      <c r="Q6" s="40" t="s">
        <v>14</v>
      </c>
      <c r="R6" s="40" t="s">
        <v>0</v>
      </c>
      <c r="S6" s="40" t="s">
        <v>15</v>
      </c>
      <c r="T6" s="40" t="s">
        <v>16</v>
      </c>
      <c r="U6" s="40" t="s">
        <v>17</v>
      </c>
      <c r="V6" s="40" t="s">
        <v>18</v>
      </c>
      <c r="W6" s="40" t="s">
        <v>19</v>
      </c>
      <c r="X6" s="40" t="s">
        <v>70</v>
      </c>
      <c r="Y6" s="40" t="s">
        <v>20</v>
      </c>
      <c r="Z6" s="40" t="s">
        <v>21</v>
      </c>
      <c r="AA6" s="40" t="s">
        <v>22</v>
      </c>
      <c r="AB6" s="40" t="s">
        <v>23</v>
      </c>
      <c r="AC6" s="40" t="s">
        <v>24</v>
      </c>
      <c r="AD6" s="40" t="s">
        <v>25</v>
      </c>
      <c r="AE6" s="40" t="s">
        <v>26</v>
      </c>
      <c r="AF6" s="40" t="s">
        <v>271</v>
      </c>
      <c r="AG6" s="40" t="s">
        <v>27</v>
      </c>
      <c r="AH6" s="40" t="s">
        <v>28</v>
      </c>
      <c r="AI6" s="40" t="s">
        <v>29</v>
      </c>
      <c r="AJ6" s="40" t="s">
        <v>30</v>
      </c>
      <c r="AK6" s="40" t="s">
        <v>31</v>
      </c>
      <c r="AL6" s="44" t="s">
        <v>32</v>
      </c>
      <c r="AM6" s="73" t="s">
        <v>71</v>
      </c>
      <c r="AN6" s="45" t="s">
        <v>227</v>
      </c>
      <c r="AO6" s="40" t="s">
        <v>228</v>
      </c>
      <c r="AP6" s="73" t="s">
        <v>285</v>
      </c>
      <c r="AQ6" s="45" t="s">
        <v>290</v>
      </c>
      <c r="AR6" s="40" t="s">
        <v>229</v>
      </c>
      <c r="AS6" s="73" t="s">
        <v>289</v>
      </c>
      <c r="AT6" s="40" t="s">
        <v>273</v>
      </c>
      <c r="AU6" s="76" t="s">
        <v>230</v>
      </c>
      <c r="AV6" s="79" t="s">
        <v>231</v>
      </c>
    </row>
    <row r="7" spans="1:51" ht="15.75" customHeight="1">
      <c r="A7" s="240"/>
      <c r="B7" s="241"/>
      <c r="C7" s="65" t="s">
        <v>77</v>
      </c>
      <c r="D7" s="42" t="s">
        <v>78</v>
      </c>
      <c r="E7" s="42" t="s">
        <v>79</v>
      </c>
      <c r="F7" s="42" t="s">
        <v>80</v>
      </c>
      <c r="G7" s="42" t="s">
        <v>81</v>
      </c>
      <c r="H7" s="42" t="s">
        <v>82</v>
      </c>
      <c r="I7" s="42" t="s">
        <v>83</v>
      </c>
      <c r="J7" s="42" t="s">
        <v>84</v>
      </c>
      <c r="K7" s="42" t="s">
        <v>85</v>
      </c>
      <c r="L7" s="42" t="s">
        <v>86</v>
      </c>
      <c r="M7" s="42" t="s">
        <v>302</v>
      </c>
      <c r="N7" s="42" t="s">
        <v>87</v>
      </c>
      <c r="O7" s="42" t="s">
        <v>88</v>
      </c>
      <c r="P7" s="42" t="s">
        <v>89</v>
      </c>
      <c r="Q7" s="42" t="s">
        <v>90</v>
      </c>
      <c r="R7" s="42" t="s">
        <v>91</v>
      </c>
      <c r="S7" s="42" t="s">
        <v>92</v>
      </c>
      <c r="T7" s="42" t="s">
        <v>93</v>
      </c>
      <c r="U7" s="42" t="s">
        <v>94</v>
      </c>
      <c r="V7" s="42" t="s">
        <v>95</v>
      </c>
      <c r="W7" s="42" t="s">
        <v>96</v>
      </c>
      <c r="X7" s="42" t="s">
        <v>97</v>
      </c>
      <c r="Y7" s="42" t="s">
        <v>98</v>
      </c>
      <c r="Z7" s="42" t="s">
        <v>99</v>
      </c>
      <c r="AA7" s="42" t="s">
        <v>100</v>
      </c>
      <c r="AB7" s="42" t="s">
        <v>101</v>
      </c>
      <c r="AC7" s="42" t="s">
        <v>102</v>
      </c>
      <c r="AD7" s="42" t="s">
        <v>103</v>
      </c>
      <c r="AE7" s="42" t="s">
        <v>104</v>
      </c>
      <c r="AF7" s="42" t="s">
        <v>105</v>
      </c>
      <c r="AG7" s="42" t="s">
        <v>106</v>
      </c>
      <c r="AH7" s="42" t="s">
        <v>107</v>
      </c>
      <c r="AI7" s="42" t="s">
        <v>108</v>
      </c>
      <c r="AJ7" s="42" t="s">
        <v>109</v>
      </c>
      <c r="AK7" s="42" t="s">
        <v>110</v>
      </c>
      <c r="AL7" s="42" t="s">
        <v>67</v>
      </c>
      <c r="AM7" s="60"/>
      <c r="AN7" s="42" t="s">
        <v>232</v>
      </c>
      <c r="AO7" s="42" t="s">
        <v>233</v>
      </c>
      <c r="AP7" s="53" t="s">
        <v>234</v>
      </c>
      <c r="AQ7" s="42" t="s">
        <v>235</v>
      </c>
      <c r="AR7" s="42" t="s">
        <v>236</v>
      </c>
      <c r="AS7" s="60" t="s">
        <v>237</v>
      </c>
      <c r="AT7" s="74" t="s">
        <v>238</v>
      </c>
      <c r="AU7" s="59" t="s">
        <v>239</v>
      </c>
      <c r="AV7" s="57" t="s">
        <v>240</v>
      </c>
    </row>
    <row r="8" spans="1:51" ht="50.25" customHeight="1">
      <c r="A8" s="240"/>
      <c r="B8" s="241"/>
      <c r="C8" s="64" t="s">
        <v>116</v>
      </c>
      <c r="D8" s="45" t="s">
        <v>33</v>
      </c>
      <c r="E8" s="40" t="s">
        <v>34</v>
      </c>
      <c r="F8" s="40" t="s">
        <v>35</v>
      </c>
      <c r="G8" s="40" t="s">
        <v>36</v>
      </c>
      <c r="H8" s="40" t="s">
        <v>37</v>
      </c>
      <c r="I8" s="40" t="s">
        <v>38</v>
      </c>
      <c r="J8" s="40" t="s">
        <v>39</v>
      </c>
      <c r="K8" s="40" t="s">
        <v>40</v>
      </c>
      <c r="L8" s="40" t="s">
        <v>41</v>
      </c>
      <c r="M8" s="40" t="s">
        <v>303</v>
      </c>
      <c r="N8" s="40" t="s">
        <v>42</v>
      </c>
      <c r="O8" s="40" t="s">
        <v>43</v>
      </c>
      <c r="P8" s="40" t="s">
        <v>44</v>
      </c>
      <c r="Q8" s="40" t="s">
        <v>45</v>
      </c>
      <c r="R8" s="40" t="s">
        <v>1</v>
      </c>
      <c r="S8" s="40" t="s">
        <v>46</v>
      </c>
      <c r="T8" s="40" t="s">
        <v>47</v>
      </c>
      <c r="U8" s="40" t="s">
        <v>48</v>
      </c>
      <c r="V8" s="40" t="s">
        <v>49</v>
      </c>
      <c r="W8" s="40" t="s">
        <v>50</v>
      </c>
      <c r="X8" s="40" t="s">
        <v>51</v>
      </c>
      <c r="Y8" s="40" t="s">
        <v>52</v>
      </c>
      <c r="Z8" s="40" t="s">
        <v>53</v>
      </c>
      <c r="AA8" s="40" t="s">
        <v>54</v>
      </c>
      <c r="AB8" s="40" t="s">
        <v>55</v>
      </c>
      <c r="AC8" s="40" t="s">
        <v>56</v>
      </c>
      <c r="AD8" s="40" t="s">
        <v>57</v>
      </c>
      <c r="AE8" s="40" t="s">
        <v>58</v>
      </c>
      <c r="AF8" s="40" t="s">
        <v>59</v>
      </c>
      <c r="AG8" s="40" t="s">
        <v>60</v>
      </c>
      <c r="AH8" s="40" t="s">
        <v>61</v>
      </c>
      <c r="AI8" s="40" t="s">
        <v>62</v>
      </c>
      <c r="AJ8" s="40" t="s">
        <v>63</v>
      </c>
      <c r="AK8" s="40" t="s">
        <v>64</v>
      </c>
      <c r="AL8" s="44" t="s">
        <v>65</v>
      </c>
      <c r="AM8" s="60" t="s">
        <v>2</v>
      </c>
      <c r="AN8" s="77" t="s">
        <v>241</v>
      </c>
      <c r="AO8" s="44" t="s">
        <v>242</v>
      </c>
      <c r="AP8" s="78" t="s">
        <v>243</v>
      </c>
      <c r="AQ8" s="77" t="s">
        <v>244</v>
      </c>
      <c r="AR8" s="44" t="s">
        <v>245</v>
      </c>
      <c r="AS8" s="60" t="s">
        <v>246</v>
      </c>
      <c r="AT8" s="40" t="s">
        <v>274</v>
      </c>
      <c r="AU8" s="61" t="s">
        <v>247</v>
      </c>
      <c r="AV8" s="70" t="s">
        <v>248</v>
      </c>
    </row>
    <row r="9" spans="1:51" ht="15.75" customHeight="1">
      <c r="A9" s="242"/>
      <c r="B9" s="243"/>
      <c r="C9" s="69" t="s">
        <v>122</v>
      </c>
      <c r="D9" s="42" t="s">
        <v>78</v>
      </c>
      <c r="E9" s="42" t="s">
        <v>79</v>
      </c>
      <c r="F9" s="42" t="s">
        <v>80</v>
      </c>
      <c r="G9" s="42" t="s">
        <v>81</v>
      </c>
      <c r="H9" s="42" t="s">
        <v>82</v>
      </c>
      <c r="I9" s="42" t="s">
        <v>83</v>
      </c>
      <c r="J9" s="42" t="s">
        <v>84</v>
      </c>
      <c r="K9" s="42" t="s">
        <v>85</v>
      </c>
      <c r="L9" s="42" t="s">
        <v>86</v>
      </c>
      <c r="M9" s="42" t="s">
        <v>302</v>
      </c>
      <c r="N9" s="42" t="s">
        <v>87</v>
      </c>
      <c r="O9" s="42" t="s">
        <v>88</v>
      </c>
      <c r="P9" s="42" t="s">
        <v>89</v>
      </c>
      <c r="Q9" s="42" t="s">
        <v>90</v>
      </c>
      <c r="R9" s="42" t="s">
        <v>91</v>
      </c>
      <c r="S9" s="42" t="s">
        <v>92</v>
      </c>
      <c r="T9" s="42" t="s">
        <v>93</v>
      </c>
      <c r="U9" s="42" t="s">
        <v>94</v>
      </c>
      <c r="V9" s="42" t="s">
        <v>95</v>
      </c>
      <c r="W9" s="42" t="s">
        <v>96</v>
      </c>
      <c r="X9" s="42" t="s">
        <v>97</v>
      </c>
      <c r="Y9" s="42" t="s">
        <v>98</v>
      </c>
      <c r="Z9" s="42" t="s">
        <v>99</v>
      </c>
      <c r="AA9" s="42" t="s">
        <v>100</v>
      </c>
      <c r="AB9" s="42" t="s">
        <v>101</v>
      </c>
      <c r="AC9" s="42" t="s">
        <v>102</v>
      </c>
      <c r="AD9" s="42" t="s">
        <v>103</v>
      </c>
      <c r="AE9" s="42" t="s">
        <v>104</v>
      </c>
      <c r="AF9" s="42" t="s">
        <v>105</v>
      </c>
      <c r="AG9" s="42" t="s">
        <v>106</v>
      </c>
      <c r="AH9" s="42" t="s">
        <v>107</v>
      </c>
      <c r="AI9" s="42" t="s">
        <v>108</v>
      </c>
      <c r="AJ9" s="42" t="s">
        <v>109</v>
      </c>
      <c r="AK9" s="42" t="s">
        <v>110</v>
      </c>
      <c r="AL9" s="42" t="s">
        <v>67</v>
      </c>
      <c r="AM9" s="53" t="s">
        <v>123</v>
      </c>
      <c r="AN9" s="42" t="s">
        <v>232</v>
      </c>
      <c r="AO9" s="42" t="s">
        <v>233</v>
      </c>
      <c r="AP9" s="60" t="s">
        <v>234</v>
      </c>
      <c r="AQ9" s="42" t="s">
        <v>235</v>
      </c>
      <c r="AR9" s="42" t="s">
        <v>236</v>
      </c>
      <c r="AS9" s="60" t="s">
        <v>237</v>
      </c>
      <c r="AT9" s="42" t="s">
        <v>238</v>
      </c>
      <c r="AU9" s="61" t="s">
        <v>239</v>
      </c>
      <c r="AV9" s="70" t="s">
        <v>240</v>
      </c>
      <c r="AX9" s="100" t="s">
        <v>66</v>
      </c>
    </row>
    <row r="10" spans="1:51">
      <c r="A10" s="63" t="s">
        <v>270</v>
      </c>
      <c r="B10" s="64" t="s">
        <v>68</v>
      </c>
      <c r="C10" s="67" t="s">
        <v>116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58"/>
      <c r="AQ10" s="58"/>
      <c r="AR10" s="58"/>
      <c r="AS10" s="58"/>
      <c r="AT10" s="58"/>
      <c r="AU10" s="58"/>
      <c r="AV10" s="71"/>
    </row>
    <row r="11" spans="1:51">
      <c r="A11" s="182" t="s">
        <v>124</v>
      </c>
      <c r="B11" s="23" t="s">
        <v>126</v>
      </c>
      <c r="C11" s="176" t="s">
        <v>125</v>
      </c>
      <c r="D11" s="133">
        <v>85199.385576636458</v>
      </c>
      <c r="E11" s="133">
        <v>160.15898332110132</v>
      </c>
      <c r="F11" s="133">
        <v>13195.272021338264</v>
      </c>
      <c r="G11" s="133">
        <v>2532.6853142695577</v>
      </c>
      <c r="H11" s="133">
        <v>675.00242130742379</v>
      </c>
      <c r="I11" s="133">
        <v>1.6942476816772527</v>
      </c>
      <c r="J11" s="133">
        <v>35.889589031720618</v>
      </c>
      <c r="K11" s="133">
        <v>25.812158046536634</v>
      </c>
      <c r="L11" s="133">
        <v>28.063272790412704</v>
      </c>
      <c r="M11" s="133">
        <v>0.35706402367932283</v>
      </c>
      <c r="N11" s="133">
        <v>73.366442440555815</v>
      </c>
      <c r="O11" s="133">
        <v>10.23184644442366</v>
      </c>
      <c r="P11" s="133">
        <v>1.3273783862815731</v>
      </c>
      <c r="Q11" s="133">
        <v>80.146761584794305</v>
      </c>
      <c r="R11" s="133">
        <v>2169.4517237240557</v>
      </c>
      <c r="S11" s="133">
        <v>4.2102871233286277E-4</v>
      </c>
      <c r="T11" s="133">
        <v>4698.6354136750188</v>
      </c>
      <c r="U11" s="133">
        <v>273.84770699704779</v>
      </c>
      <c r="V11" s="133">
        <v>124.37549546698078</v>
      </c>
      <c r="W11" s="133">
        <v>10.138472683164922</v>
      </c>
      <c r="X11" s="133">
        <v>0.52579318489751159</v>
      </c>
      <c r="Y11" s="133">
        <v>5465.9855782377545</v>
      </c>
      <c r="Z11" s="133">
        <v>46.901081994388953</v>
      </c>
      <c r="AA11" s="133">
        <v>12.433048313404774</v>
      </c>
      <c r="AB11" s="133">
        <v>0.43826158966909839</v>
      </c>
      <c r="AC11" s="133">
        <v>11.743544391660883</v>
      </c>
      <c r="AD11" s="133">
        <v>202.01899592183545</v>
      </c>
      <c r="AE11" s="133">
        <v>576.16747240193183</v>
      </c>
      <c r="AF11" s="133">
        <v>27.428484939956917</v>
      </c>
      <c r="AG11" s="133">
        <v>193.10578192397622</v>
      </c>
      <c r="AH11" s="133">
        <v>240.98376754995616</v>
      </c>
      <c r="AI11" s="133">
        <v>153.9926679264766</v>
      </c>
      <c r="AJ11" s="133">
        <v>131.4471437754928</v>
      </c>
      <c r="AK11" s="133">
        <v>19.645096773981649</v>
      </c>
      <c r="AL11" s="133">
        <v>223.48849573871817</v>
      </c>
      <c r="AM11" s="136">
        <f t="shared" ref="AM11:AM45" si="0">SUM(D11:AL11)</f>
        <v>116602.14752554201</v>
      </c>
      <c r="AN11" s="133">
        <v>231669.51082439465</v>
      </c>
      <c r="AO11" s="133">
        <v>0</v>
      </c>
      <c r="AP11" s="136">
        <f>SUM(AN11:AO11)</f>
        <v>231669.51082439465</v>
      </c>
      <c r="AQ11" s="133">
        <v>8814.9370638479268</v>
      </c>
      <c r="AR11" s="133">
        <v>0</v>
      </c>
      <c r="AS11" s="136">
        <f>SUM(AQ11:AR11)</f>
        <v>8814.9370638479268</v>
      </c>
      <c r="AT11" s="133">
        <v>8662.3161454483707</v>
      </c>
      <c r="AU11" s="136">
        <f>AT11+AP11+AS11</f>
        <v>249146.76403369094</v>
      </c>
      <c r="AV11" s="99">
        <f>AU11+AM11</f>
        <v>365748.91155923298</v>
      </c>
      <c r="AY11" s="175"/>
    </row>
    <row r="12" spans="1:51">
      <c r="A12" s="47" t="s">
        <v>127</v>
      </c>
      <c r="B12" s="24" t="s">
        <v>128</v>
      </c>
      <c r="C12" s="177" t="s">
        <v>34</v>
      </c>
      <c r="D12" s="133">
        <v>191.63538878694504</v>
      </c>
      <c r="E12" s="133">
        <v>20008.615670232222</v>
      </c>
      <c r="F12" s="133">
        <v>38.791002089546403</v>
      </c>
      <c r="G12" s="133">
        <v>59.54666821422083</v>
      </c>
      <c r="H12" s="133">
        <v>3.2483152496898016</v>
      </c>
      <c r="I12" s="133">
        <v>4517.5784298046592</v>
      </c>
      <c r="J12" s="133">
        <v>270.02900412180719</v>
      </c>
      <c r="K12" s="133">
        <v>4424.0858615118132</v>
      </c>
      <c r="L12" s="133">
        <v>5853.8206471698431</v>
      </c>
      <c r="M12" s="133">
        <v>0.2296456844246568</v>
      </c>
      <c r="N12" s="133">
        <v>158.6722791751547</v>
      </c>
      <c r="O12" s="133">
        <v>1.0572309634898287</v>
      </c>
      <c r="P12" s="133">
        <v>7.6884497498511264</v>
      </c>
      <c r="Q12" s="133">
        <v>19.444391875500859</v>
      </c>
      <c r="R12" s="133">
        <v>25631.386665616261</v>
      </c>
      <c r="S12" s="133">
        <v>2.462983837257287E-2</v>
      </c>
      <c r="T12" s="133">
        <v>606.04257135007344</v>
      </c>
      <c r="U12" s="133">
        <v>622.43276545661001</v>
      </c>
      <c r="V12" s="133">
        <v>127.99087780720653</v>
      </c>
      <c r="W12" s="133">
        <v>185.26809223487368</v>
      </c>
      <c r="X12" s="133">
        <v>0.17819303661106173</v>
      </c>
      <c r="Y12" s="133">
        <v>12.015862161303048</v>
      </c>
      <c r="Z12" s="133">
        <v>2.5746205249145415</v>
      </c>
      <c r="AA12" s="133">
        <v>1.2775641922995569</v>
      </c>
      <c r="AB12" s="133">
        <v>2.1201341175916866E-2</v>
      </c>
      <c r="AC12" s="133">
        <v>0.37238129459405672</v>
      </c>
      <c r="AD12" s="133">
        <v>7.6916040257227811</v>
      </c>
      <c r="AE12" s="133">
        <v>78.175701873758442</v>
      </c>
      <c r="AF12" s="133">
        <v>17.047493113859147</v>
      </c>
      <c r="AG12" s="133">
        <v>285.00260493874191</v>
      </c>
      <c r="AH12" s="133">
        <v>7.1748484946148698</v>
      </c>
      <c r="AI12" s="133">
        <v>8.7973975792845671</v>
      </c>
      <c r="AJ12" s="133">
        <v>8.0704597701415963</v>
      </c>
      <c r="AK12" s="133">
        <v>1.4219616531799231</v>
      </c>
      <c r="AL12" s="133">
        <v>99.953113924023825</v>
      </c>
      <c r="AM12" s="135">
        <f t="shared" si="0"/>
        <v>63257.363594856783</v>
      </c>
      <c r="AN12" s="133">
        <v>175.528923780312</v>
      </c>
      <c r="AO12" s="133">
        <v>0</v>
      </c>
      <c r="AP12" s="135">
        <f t="shared" ref="AP12:AP45" si="1">SUM(AN12:AO12)</f>
        <v>175.528923780312</v>
      </c>
      <c r="AQ12" s="133">
        <v>0</v>
      </c>
      <c r="AR12" s="133">
        <v>8028.0730447441683</v>
      </c>
      <c r="AS12" s="135">
        <f t="shared" ref="AS12:AS45" si="2">SUM(AQ12:AR12)</f>
        <v>8028.0730447441683</v>
      </c>
      <c r="AT12" s="133">
        <v>67568.636451154453</v>
      </c>
      <c r="AU12" s="135">
        <f t="shared" ref="AU12:AU45" si="3">AT12+AP12+AS12</f>
        <v>75772.238419678935</v>
      </c>
      <c r="AV12" s="99">
        <f t="shared" ref="AV12:AV45" si="4">AU12+AM12</f>
        <v>139029.60201453572</v>
      </c>
      <c r="AY12" s="175"/>
    </row>
    <row r="13" spans="1:51">
      <c r="A13" s="47" t="s">
        <v>129</v>
      </c>
      <c r="B13" s="24" t="s">
        <v>131</v>
      </c>
      <c r="C13" s="177" t="s">
        <v>130</v>
      </c>
      <c r="D13" s="133">
        <v>4660.0999671976188</v>
      </c>
      <c r="E13" s="133">
        <v>182.22188996224725</v>
      </c>
      <c r="F13" s="133">
        <v>7200.9964710173654</v>
      </c>
      <c r="G13" s="133">
        <v>94.12179465690491</v>
      </c>
      <c r="H13" s="133">
        <v>83.207113319860412</v>
      </c>
      <c r="I13" s="133">
        <v>5.6252678060046497</v>
      </c>
      <c r="J13" s="133">
        <v>59.040482169149783</v>
      </c>
      <c r="K13" s="133">
        <v>26.704229375025655</v>
      </c>
      <c r="L13" s="133">
        <v>218.31494015622778</v>
      </c>
      <c r="M13" s="133">
        <v>0.65774281834017645</v>
      </c>
      <c r="N13" s="133">
        <v>66.888810502438602</v>
      </c>
      <c r="O13" s="133">
        <v>4.2398950245310525</v>
      </c>
      <c r="P13" s="133">
        <v>0.48403745123849812</v>
      </c>
      <c r="Q13" s="133">
        <v>32.604237530474286</v>
      </c>
      <c r="R13" s="133">
        <v>312.38307022719039</v>
      </c>
      <c r="S13" s="133">
        <v>2.5038887306570117</v>
      </c>
      <c r="T13" s="133">
        <v>2695.1651708586351</v>
      </c>
      <c r="U13" s="133">
        <v>1933.1008491814187</v>
      </c>
      <c r="V13" s="133">
        <v>84.182810387738513</v>
      </c>
      <c r="W13" s="133">
        <v>10.45416196623226</v>
      </c>
      <c r="X13" s="133">
        <v>25.75847174106649</v>
      </c>
      <c r="Y13" s="133">
        <v>7880.3728010934392</v>
      </c>
      <c r="Z13" s="133">
        <v>41.688266892964961</v>
      </c>
      <c r="AA13" s="133">
        <v>148.28923889968129</v>
      </c>
      <c r="AB13" s="133">
        <v>1.0030487468558662</v>
      </c>
      <c r="AC13" s="133">
        <v>112.38974440869976</v>
      </c>
      <c r="AD13" s="133">
        <v>70.438831140443654</v>
      </c>
      <c r="AE13" s="133">
        <v>160.62630993762181</v>
      </c>
      <c r="AF13" s="133">
        <v>21.069311225629125</v>
      </c>
      <c r="AG13" s="133">
        <v>92.175722442676062</v>
      </c>
      <c r="AH13" s="133">
        <v>1927.6165332636929</v>
      </c>
      <c r="AI13" s="133">
        <v>763.94864626129731</v>
      </c>
      <c r="AJ13" s="133">
        <v>1842.5771220793688</v>
      </c>
      <c r="AK13" s="133">
        <v>45.167567178438567</v>
      </c>
      <c r="AL13" s="133">
        <v>375.81802546976593</v>
      </c>
      <c r="AM13" s="135">
        <f t="shared" si="0"/>
        <v>31181.936471120945</v>
      </c>
      <c r="AN13" s="133">
        <v>268193.19822654378</v>
      </c>
      <c r="AO13" s="133">
        <v>0</v>
      </c>
      <c r="AP13" s="135">
        <f t="shared" si="1"/>
        <v>268193.19822654378</v>
      </c>
      <c r="AQ13" s="133">
        <v>0</v>
      </c>
      <c r="AR13" s="133">
        <v>1296.5755976182627</v>
      </c>
      <c r="AS13" s="135">
        <f t="shared" si="2"/>
        <v>1296.5755976182627</v>
      </c>
      <c r="AT13" s="133">
        <v>9282.6881813083983</v>
      </c>
      <c r="AU13" s="135">
        <f t="shared" si="3"/>
        <v>278772.46200547041</v>
      </c>
      <c r="AV13" s="99">
        <f t="shared" si="4"/>
        <v>309954.39847659133</v>
      </c>
      <c r="AY13" s="175"/>
    </row>
    <row r="14" spans="1:51">
      <c r="A14" s="47" t="s">
        <v>132</v>
      </c>
      <c r="B14" s="24" t="s">
        <v>134</v>
      </c>
      <c r="C14" s="177" t="s">
        <v>133</v>
      </c>
      <c r="D14" s="133">
        <v>95.946002102599039</v>
      </c>
      <c r="E14" s="133">
        <v>160.50823670671699</v>
      </c>
      <c r="F14" s="133">
        <v>128.86954915161471</v>
      </c>
      <c r="G14" s="133">
        <v>7066.2202452511101</v>
      </c>
      <c r="H14" s="133">
        <v>107.94211113837427</v>
      </c>
      <c r="I14" s="133">
        <v>0.71131223421029499</v>
      </c>
      <c r="J14" s="133">
        <v>26.383022643004882</v>
      </c>
      <c r="K14" s="133">
        <v>278.41948999363683</v>
      </c>
      <c r="L14" s="133">
        <v>309.27236721387379</v>
      </c>
      <c r="M14" s="133">
        <v>1.9392288033847671</v>
      </c>
      <c r="N14" s="133">
        <v>963.71578515193198</v>
      </c>
      <c r="O14" s="133">
        <v>12.2569553797833</v>
      </c>
      <c r="P14" s="133">
        <v>7.0897292784961108</v>
      </c>
      <c r="Q14" s="133">
        <v>30.22597694013723</v>
      </c>
      <c r="R14" s="133">
        <v>582.9756464214903</v>
      </c>
      <c r="S14" s="133">
        <v>21.854634434662923</v>
      </c>
      <c r="T14" s="133">
        <v>128.46702447768885</v>
      </c>
      <c r="U14" s="133">
        <v>319.96569453415185</v>
      </c>
      <c r="V14" s="133">
        <v>313.93542514692837</v>
      </c>
      <c r="W14" s="133">
        <v>31.292095339773276</v>
      </c>
      <c r="X14" s="133">
        <v>6.8378798244578158</v>
      </c>
      <c r="Y14" s="133">
        <v>223.49006610831111</v>
      </c>
      <c r="Z14" s="133">
        <v>51.21346300260555</v>
      </c>
      <c r="AA14" s="133">
        <v>83.051675521726793</v>
      </c>
      <c r="AB14" s="133">
        <v>10.795943820748455</v>
      </c>
      <c r="AC14" s="133">
        <v>10.459513730176106</v>
      </c>
      <c r="AD14" s="133">
        <v>11.538678392979287</v>
      </c>
      <c r="AE14" s="133">
        <v>340.37725996947671</v>
      </c>
      <c r="AF14" s="133">
        <v>294.22700011981016</v>
      </c>
      <c r="AG14" s="133">
        <v>195.95772105513561</v>
      </c>
      <c r="AH14" s="133">
        <v>223.29044522084075</v>
      </c>
      <c r="AI14" s="133">
        <v>88.599018965077391</v>
      </c>
      <c r="AJ14" s="133">
        <v>75.549239679859824</v>
      </c>
      <c r="AK14" s="133">
        <v>30.880632255027564</v>
      </c>
      <c r="AL14" s="133">
        <v>304.59445560021248</v>
      </c>
      <c r="AM14" s="135">
        <f t="shared" si="0"/>
        <v>12538.853525610015</v>
      </c>
      <c r="AN14" s="133">
        <v>49209.563490635395</v>
      </c>
      <c r="AO14" s="133">
        <v>0</v>
      </c>
      <c r="AP14" s="135">
        <f t="shared" si="1"/>
        <v>49209.563490635395</v>
      </c>
      <c r="AQ14" s="133">
        <v>0</v>
      </c>
      <c r="AR14" s="133">
        <v>1370.3191299507234</v>
      </c>
      <c r="AS14" s="135">
        <f t="shared" si="2"/>
        <v>1370.3191299507234</v>
      </c>
      <c r="AT14" s="133">
        <v>30520.418077275775</v>
      </c>
      <c r="AU14" s="135">
        <f t="shared" si="3"/>
        <v>81100.30069786188</v>
      </c>
      <c r="AV14" s="99">
        <f t="shared" si="4"/>
        <v>93639.154223471895</v>
      </c>
      <c r="AY14" s="175"/>
    </row>
    <row r="15" spans="1:51">
      <c r="A15" s="47" t="s">
        <v>135</v>
      </c>
      <c r="B15" s="24" t="s">
        <v>137</v>
      </c>
      <c r="C15" s="177" t="s">
        <v>136</v>
      </c>
      <c r="D15" s="133">
        <v>115.10651846756555</v>
      </c>
      <c r="E15" s="133">
        <v>503.68959141971334</v>
      </c>
      <c r="F15" s="133">
        <v>1033.0476963133667</v>
      </c>
      <c r="G15" s="133">
        <v>1109.7068211518317</v>
      </c>
      <c r="H15" s="133">
        <v>5471.5995205643558</v>
      </c>
      <c r="I15" s="133">
        <v>2.908253063246061</v>
      </c>
      <c r="J15" s="133">
        <v>143.70762541192039</v>
      </c>
      <c r="K15" s="133">
        <v>1342.0068491923753</v>
      </c>
      <c r="L15" s="133">
        <v>182.12792347820132</v>
      </c>
      <c r="M15" s="133">
        <v>6.6487477275229665</v>
      </c>
      <c r="N15" s="133">
        <v>3646.9373983176952</v>
      </c>
      <c r="O15" s="133">
        <v>60.786852040264272</v>
      </c>
      <c r="P15" s="133">
        <v>37.238725373172578</v>
      </c>
      <c r="Q15" s="133">
        <v>44.439736843009776</v>
      </c>
      <c r="R15" s="133">
        <v>8471.0199916090824</v>
      </c>
      <c r="S15" s="133">
        <v>0.6410859824817382</v>
      </c>
      <c r="T15" s="133">
        <v>383.11447626555076</v>
      </c>
      <c r="U15" s="133">
        <v>821.12923034158132</v>
      </c>
      <c r="V15" s="133">
        <v>122.41869086562825</v>
      </c>
      <c r="W15" s="133">
        <v>97.585693791607511</v>
      </c>
      <c r="X15" s="133">
        <v>305.0228555425756</v>
      </c>
      <c r="Y15" s="133">
        <v>440.84737993032633</v>
      </c>
      <c r="Z15" s="133">
        <v>1318.5312405937034</v>
      </c>
      <c r="AA15" s="133">
        <v>6129.571495145573</v>
      </c>
      <c r="AB15" s="133">
        <v>25.851462966373361</v>
      </c>
      <c r="AC15" s="133">
        <v>109.80105333117176</v>
      </c>
      <c r="AD15" s="133">
        <v>123.35607539763458</v>
      </c>
      <c r="AE15" s="133">
        <v>1324.1746071661216</v>
      </c>
      <c r="AF15" s="133">
        <v>614.13866137456216</v>
      </c>
      <c r="AG15" s="133">
        <v>750.47878510730027</v>
      </c>
      <c r="AH15" s="133">
        <v>724.74740876433805</v>
      </c>
      <c r="AI15" s="133">
        <v>474.08495708957793</v>
      </c>
      <c r="AJ15" s="133">
        <v>191.69334910997495</v>
      </c>
      <c r="AK15" s="133">
        <v>159.10775793818334</v>
      </c>
      <c r="AL15" s="133">
        <v>339.13055850370574</v>
      </c>
      <c r="AM15" s="135">
        <f t="shared" si="0"/>
        <v>36626.399076181289</v>
      </c>
      <c r="AN15" s="133">
        <v>5534.9471576322494</v>
      </c>
      <c r="AO15" s="133">
        <v>680.84275151851921</v>
      </c>
      <c r="AP15" s="135">
        <f t="shared" si="1"/>
        <v>6215.7899091507688</v>
      </c>
      <c r="AQ15" s="133">
        <v>17.999541117991686</v>
      </c>
      <c r="AR15" s="133">
        <v>902.41623367569935</v>
      </c>
      <c r="AS15" s="135">
        <f t="shared" si="2"/>
        <v>920.41577479369107</v>
      </c>
      <c r="AT15" s="133">
        <v>1293.6696588328014</v>
      </c>
      <c r="AU15" s="135">
        <f t="shared" si="3"/>
        <v>8429.8753427772608</v>
      </c>
      <c r="AV15" s="99">
        <f t="shared" si="4"/>
        <v>45056.27441895855</v>
      </c>
      <c r="AY15" s="175"/>
    </row>
    <row r="16" spans="1:51">
      <c r="A16" s="47" t="s">
        <v>138</v>
      </c>
      <c r="B16" s="24" t="s">
        <v>140</v>
      </c>
      <c r="C16" s="177" t="s">
        <v>139</v>
      </c>
      <c r="D16" s="133">
        <v>4484.6963951955886</v>
      </c>
      <c r="E16" s="133">
        <v>9252.0475674895988</v>
      </c>
      <c r="F16" s="133">
        <v>1025.6858604463719</v>
      </c>
      <c r="G16" s="133">
        <v>812.42681142613287</v>
      </c>
      <c r="H16" s="133">
        <v>349.93415512816131</v>
      </c>
      <c r="I16" s="133">
        <v>1265.252373334974</v>
      </c>
      <c r="J16" s="133">
        <v>240.64599344059005</v>
      </c>
      <c r="K16" s="133">
        <v>4817.3042976027928</v>
      </c>
      <c r="L16" s="133">
        <v>3062.400529610783</v>
      </c>
      <c r="M16" s="133">
        <v>275.45842956798845</v>
      </c>
      <c r="N16" s="133">
        <v>149.31993375964998</v>
      </c>
      <c r="O16" s="133">
        <v>485.2645335423116</v>
      </c>
      <c r="P16" s="133">
        <v>400.74940080403843</v>
      </c>
      <c r="Q16" s="133">
        <v>1086.429391319276</v>
      </c>
      <c r="R16" s="133">
        <v>20201.472720622598</v>
      </c>
      <c r="S16" s="133">
        <v>470.79109657027061</v>
      </c>
      <c r="T16" s="133">
        <v>8947.3305503141837</v>
      </c>
      <c r="U16" s="133">
        <v>3693.9582290382505</v>
      </c>
      <c r="V16" s="133">
        <v>4743.1736320782629</v>
      </c>
      <c r="W16" s="133">
        <v>3481.2687094266012</v>
      </c>
      <c r="X16" s="133">
        <v>519.56293764962766</v>
      </c>
      <c r="Y16" s="133">
        <v>4140.9021251174863</v>
      </c>
      <c r="Z16" s="133">
        <v>227.07796783622666</v>
      </c>
      <c r="AA16" s="133">
        <v>2494.0327715932049</v>
      </c>
      <c r="AB16" s="133">
        <v>14.939743386044453</v>
      </c>
      <c r="AC16" s="133">
        <v>223.02475449277927</v>
      </c>
      <c r="AD16" s="133">
        <v>752.48968804299864</v>
      </c>
      <c r="AE16" s="133">
        <v>4378.6267985564464</v>
      </c>
      <c r="AF16" s="133">
        <v>1070.3407968926299</v>
      </c>
      <c r="AG16" s="133">
        <v>4609.2450429592573</v>
      </c>
      <c r="AH16" s="133">
        <v>3580.7706448333238</v>
      </c>
      <c r="AI16" s="133">
        <v>1481.4861958589415</v>
      </c>
      <c r="AJ16" s="133">
        <v>2241.8940182214346</v>
      </c>
      <c r="AK16" s="133">
        <v>110.60648615155861</v>
      </c>
      <c r="AL16" s="133">
        <v>333.1972633351474</v>
      </c>
      <c r="AM16" s="135">
        <f t="shared" si="0"/>
        <v>95423.807845645555</v>
      </c>
      <c r="AN16" s="133">
        <v>27369.593287788128</v>
      </c>
      <c r="AO16" s="133">
        <v>0</v>
      </c>
      <c r="AP16" s="135">
        <f t="shared" si="1"/>
        <v>27369.593287788128</v>
      </c>
      <c r="AQ16" s="133">
        <v>0</v>
      </c>
      <c r="AR16" s="133">
        <v>2419.8644347507848</v>
      </c>
      <c r="AS16" s="135">
        <f t="shared" si="2"/>
        <v>2419.8644347507848</v>
      </c>
      <c r="AT16" s="133">
        <v>8303.6463064972886</v>
      </c>
      <c r="AU16" s="135">
        <f t="shared" si="3"/>
        <v>38093.104029036207</v>
      </c>
      <c r="AV16" s="99">
        <f t="shared" si="4"/>
        <v>133516.91187468177</v>
      </c>
      <c r="AY16" s="175"/>
    </row>
    <row r="17" spans="1:51">
      <c r="A17" s="47" t="s">
        <v>141</v>
      </c>
      <c r="B17" s="24" t="s">
        <v>143</v>
      </c>
      <c r="C17" s="177" t="s">
        <v>142</v>
      </c>
      <c r="D17" s="133">
        <v>4163.1159648013145</v>
      </c>
      <c r="E17" s="133">
        <v>3646.2844183309826</v>
      </c>
      <c r="F17" s="133">
        <v>3046.4462924369873</v>
      </c>
      <c r="G17" s="133">
        <v>2140.8302300502</v>
      </c>
      <c r="H17" s="133">
        <v>743.32994404691533</v>
      </c>
      <c r="I17" s="133">
        <v>151.85276420664337</v>
      </c>
      <c r="J17" s="133">
        <v>1777.6367582772009</v>
      </c>
      <c r="K17" s="133">
        <v>2973.9088517317869</v>
      </c>
      <c r="L17" s="133">
        <v>762.55326482650514</v>
      </c>
      <c r="M17" s="133">
        <v>61.584286200966055</v>
      </c>
      <c r="N17" s="133">
        <v>677.56696941849725</v>
      </c>
      <c r="O17" s="133">
        <v>246.53188460519974</v>
      </c>
      <c r="P17" s="133">
        <v>187.35259926764584</v>
      </c>
      <c r="Q17" s="133">
        <v>239.08032986363759</v>
      </c>
      <c r="R17" s="133">
        <v>4641.262105617855</v>
      </c>
      <c r="S17" s="133">
        <v>47.629639603973018</v>
      </c>
      <c r="T17" s="133">
        <v>139.28716291509082</v>
      </c>
      <c r="U17" s="133">
        <v>420.22794493131755</v>
      </c>
      <c r="V17" s="133">
        <v>469.73778145021777</v>
      </c>
      <c r="W17" s="133">
        <v>102.89910168775691</v>
      </c>
      <c r="X17" s="133">
        <v>21.026501420775027</v>
      </c>
      <c r="Y17" s="133">
        <v>882.02651846321305</v>
      </c>
      <c r="Z17" s="133">
        <v>157.38253357603455</v>
      </c>
      <c r="AA17" s="133">
        <v>461.95713817315237</v>
      </c>
      <c r="AB17" s="133">
        <v>67.768355000646181</v>
      </c>
      <c r="AC17" s="133">
        <v>119.60073947821078</v>
      </c>
      <c r="AD17" s="133">
        <v>79.209683598021911</v>
      </c>
      <c r="AE17" s="133">
        <v>758.40353612288322</v>
      </c>
      <c r="AF17" s="133">
        <v>353.35078644605431</v>
      </c>
      <c r="AG17" s="133">
        <v>572.27678103298979</v>
      </c>
      <c r="AH17" s="133">
        <v>413.22446747275836</v>
      </c>
      <c r="AI17" s="133">
        <v>414.28291256762105</v>
      </c>
      <c r="AJ17" s="133">
        <v>8573.9095923199638</v>
      </c>
      <c r="AK17" s="133">
        <v>59.221343884410395</v>
      </c>
      <c r="AL17" s="133">
        <v>400.87043353377987</v>
      </c>
      <c r="AM17" s="135">
        <f t="shared" si="0"/>
        <v>39973.629617361206</v>
      </c>
      <c r="AN17" s="133">
        <v>46608.541267835964</v>
      </c>
      <c r="AO17" s="133">
        <v>0</v>
      </c>
      <c r="AP17" s="135">
        <f t="shared" si="1"/>
        <v>46608.541267835964</v>
      </c>
      <c r="AQ17" s="133">
        <v>0</v>
      </c>
      <c r="AR17" s="133">
        <v>2241.1217920590498</v>
      </c>
      <c r="AS17" s="135">
        <f t="shared" si="2"/>
        <v>2241.1217920590498</v>
      </c>
      <c r="AT17" s="133">
        <v>1340.0890827968103</v>
      </c>
      <c r="AU17" s="135">
        <f t="shared" si="3"/>
        <v>50189.752142691825</v>
      </c>
      <c r="AV17" s="99">
        <f t="shared" si="4"/>
        <v>90163.381760053031</v>
      </c>
      <c r="AY17" s="175"/>
    </row>
    <row r="18" spans="1:51">
      <c r="A18" s="47" t="s">
        <v>144</v>
      </c>
      <c r="B18" s="24" t="s">
        <v>146</v>
      </c>
      <c r="C18" s="178" t="s">
        <v>145</v>
      </c>
      <c r="D18" s="133">
        <v>735.74333904659807</v>
      </c>
      <c r="E18" s="133">
        <v>2791.013204906279</v>
      </c>
      <c r="F18" s="133">
        <v>3425.3966942403254</v>
      </c>
      <c r="G18" s="133">
        <v>602.59991217629022</v>
      </c>
      <c r="H18" s="133">
        <v>408.5222846668081</v>
      </c>
      <c r="I18" s="133">
        <v>20.425002250752421</v>
      </c>
      <c r="J18" s="133">
        <v>1148.9685946430136</v>
      </c>
      <c r="K18" s="133">
        <v>13921.086528671272</v>
      </c>
      <c r="L18" s="133">
        <v>1785.4437653344685</v>
      </c>
      <c r="M18" s="133">
        <v>35.167442546503253</v>
      </c>
      <c r="N18" s="133">
        <v>611.78855637983952</v>
      </c>
      <c r="O18" s="133">
        <v>966.454735706978</v>
      </c>
      <c r="P18" s="133">
        <v>248.74814145357476</v>
      </c>
      <c r="Q18" s="133">
        <v>380.05532354067373</v>
      </c>
      <c r="R18" s="133">
        <v>84116.769875223225</v>
      </c>
      <c r="S18" s="133">
        <v>483.47674943239844</v>
      </c>
      <c r="T18" s="133">
        <v>1574.1960838029961</v>
      </c>
      <c r="U18" s="133">
        <v>4653.6157321430774</v>
      </c>
      <c r="V18" s="133">
        <v>416.90601593467693</v>
      </c>
      <c r="W18" s="133">
        <v>442.34780224497337</v>
      </c>
      <c r="X18" s="133">
        <v>66.555910042495725</v>
      </c>
      <c r="Y18" s="133">
        <v>951.7332760921372</v>
      </c>
      <c r="Z18" s="133">
        <v>208.36993541742038</v>
      </c>
      <c r="AA18" s="133">
        <v>1386.4802741678286</v>
      </c>
      <c r="AB18" s="133">
        <v>17.292438090677933</v>
      </c>
      <c r="AC18" s="133">
        <v>156.7703785782507</v>
      </c>
      <c r="AD18" s="133">
        <v>125.04655079799223</v>
      </c>
      <c r="AE18" s="133">
        <v>1751.1448217685929</v>
      </c>
      <c r="AF18" s="133">
        <v>614.1849432950379</v>
      </c>
      <c r="AG18" s="133">
        <v>642.61362606395187</v>
      </c>
      <c r="AH18" s="133">
        <v>261.70295829168316</v>
      </c>
      <c r="AI18" s="133">
        <v>301.48816470047478</v>
      </c>
      <c r="AJ18" s="133">
        <v>351.4785372197868</v>
      </c>
      <c r="AK18" s="133">
        <v>61.071204057906101</v>
      </c>
      <c r="AL18" s="133">
        <v>1067.4623961628383</v>
      </c>
      <c r="AM18" s="135">
        <f t="shared" si="0"/>
        <v>126732.12119909181</v>
      </c>
      <c r="AN18" s="133">
        <v>8465.7423820707336</v>
      </c>
      <c r="AO18" s="133">
        <v>0</v>
      </c>
      <c r="AP18" s="135">
        <f t="shared" si="1"/>
        <v>8465.7423820707336</v>
      </c>
      <c r="AQ18" s="133">
        <v>472.72408587052536</v>
      </c>
      <c r="AR18" s="133">
        <v>2316.3971730194357</v>
      </c>
      <c r="AS18" s="135">
        <f t="shared" si="2"/>
        <v>2789.1212588899612</v>
      </c>
      <c r="AT18" s="133">
        <v>9044.7720316569103</v>
      </c>
      <c r="AU18" s="135">
        <f t="shared" si="3"/>
        <v>20299.635672617605</v>
      </c>
      <c r="AV18" s="99">
        <f t="shared" si="4"/>
        <v>147031.75687170943</v>
      </c>
      <c r="AY18" s="175"/>
    </row>
    <row r="19" spans="1:51">
      <c r="A19" s="47" t="s">
        <v>147</v>
      </c>
      <c r="B19" s="24" t="s">
        <v>149</v>
      </c>
      <c r="C19" s="178" t="s">
        <v>148</v>
      </c>
      <c r="D19" s="133">
        <v>1073.2437934281611</v>
      </c>
      <c r="E19" s="133">
        <v>4677.9954996755741</v>
      </c>
      <c r="F19" s="133">
        <v>1648.7460329207884</v>
      </c>
      <c r="G19" s="133">
        <v>1398.2509459256664</v>
      </c>
      <c r="H19" s="133">
        <v>174.83515841462574</v>
      </c>
      <c r="I19" s="133">
        <v>36.823058317817782</v>
      </c>
      <c r="J19" s="133">
        <v>102.16163503679654</v>
      </c>
      <c r="K19" s="133">
        <v>1318.5857253727872</v>
      </c>
      <c r="L19" s="133">
        <v>18139.59875890008</v>
      </c>
      <c r="M19" s="133">
        <v>346.15745747395613</v>
      </c>
      <c r="N19" s="133">
        <v>1052.866318010673</v>
      </c>
      <c r="O19" s="133">
        <v>2422.7197266057578</v>
      </c>
      <c r="P19" s="133">
        <v>1262.0766298691926</v>
      </c>
      <c r="Q19" s="133">
        <v>3905.3368955876795</v>
      </c>
      <c r="R19" s="133">
        <v>26157.484118375916</v>
      </c>
      <c r="S19" s="133">
        <v>18.363206448930651</v>
      </c>
      <c r="T19" s="133">
        <v>701.65995161761555</v>
      </c>
      <c r="U19" s="133">
        <v>933.82074526017652</v>
      </c>
      <c r="V19" s="133">
        <v>148.98328817850722</v>
      </c>
      <c r="W19" s="133">
        <v>157.4134111232581</v>
      </c>
      <c r="X19" s="133">
        <v>164.48768108859892</v>
      </c>
      <c r="Y19" s="133">
        <v>260.72514656668659</v>
      </c>
      <c r="Z19" s="133">
        <v>94.106660109814854</v>
      </c>
      <c r="AA19" s="133">
        <v>4665.1283493528072</v>
      </c>
      <c r="AB19" s="133">
        <v>8.5706473395905061</v>
      </c>
      <c r="AC19" s="133">
        <v>110.17072751799618</v>
      </c>
      <c r="AD19" s="133">
        <v>46.039655494951589</v>
      </c>
      <c r="AE19" s="133">
        <v>2237.3329220243572</v>
      </c>
      <c r="AF19" s="133">
        <v>587.32594129404799</v>
      </c>
      <c r="AG19" s="133">
        <v>658.77020323009776</v>
      </c>
      <c r="AH19" s="133">
        <v>219.08719702114394</v>
      </c>
      <c r="AI19" s="133">
        <v>907.8653401835046</v>
      </c>
      <c r="AJ19" s="133">
        <v>480.36066283785493</v>
      </c>
      <c r="AK19" s="133">
        <v>57.397711483749895</v>
      </c>
      <c r="AL19" s="133">
        <v>452.26851602893896</v>
      </c>
      <c r="AM19" s="135">
        <f t="shared" si="0"/>
        <v>76626.759718118134</v>
      </c>
      <c r="AN19" s="133">
        <v>8839.7821512455903</v>
      </c>
      <c r="AO19" s="133">
        <v>0</v>
      </c>
      <c r="AP19" s="135">
        <f t="shared" si="1"/>
        <v>8839.7821512455903</v>
      </c>
      <c r="AQ19" s="133">
        <v>4040.7208021998886</v>
      </c>
      <c r="AR19" s="133">
        <v>2561.2085826054622</v>
      </c>
      <c r="AS19" s="135">
        <f t="shared" si="2"/>
        <v>6601.9293848053512</v>
      </c>
      <c r="AT19" s="133">
        <v>15863.43235735005</v>
      </c>
      <c r="AU19" s="135">
        <f t="shared" si="3"/>
        <v>31305.143893400993</v>
      </c>
      <c r="AV19" s="99">
        <f t="shared" si="4"/>
        <v>107931.90361151913</v>
      </c>
      <c r="AY19" s="175"/>
    </row>
    <row r="20" spans="1:51">
      <c r="A20" s="47" t="s">
        <v>298</v>
      </c>
      <c r="B20" s="24" t="s">
        <v>299</v>
      </c>
      <c r="C20" s="178" t="s">
        <v>300</v>
      </c>
      <c r="D20" s="133">
        <v>449.22637094123422</v>
      </c>
      <c r="E20" s="133">
        <v>2986.233128688978</v>
      </c>
      <c r="F20" s="133">
        <v>513.91226782953299</v>
      </c>
      <c r="G20" s="133">
        <v>558.72403643183509</v>
      </c>
      <c r="H20" s="133">
        <v>153.57572161839164</v>
      </c>
      <c r="I20" s="133">
        <v>33.439443429288062</v>
      </c>
      <c r="J20" s="133">
        <v>50.937929980785292</v>
      </c>
      <c r="K20" s="133">
        <v>602.73771875256398</v>
      </c>
      <c r="L20" s="133">
        <v>1193.6238479620365</v>
      </c>
      <c r="M20" s="133">
        <v>288.85879418270309</v>
      </c>
      <c r="N20" s="133">
        <v>275.11399831559271</v>
      </c>
      <c r="O20" s="133">
        <v>2631.0456101670775</v>
      </c>
      <c r="P20" s="133">
        <v>49.772752801588702</v>
      </c>
      <c r="Q20" s="133">
        <v>93.931293910270057</v>
      </c>
      <c r="R20" s="133">
        <v>8586.8086494261788</v>
      </c>
      <c r="S20" s="133">
        <v>1237.3049307874976</v>
      </c>
      <c r="T20" s="133">
        <v>772.15697900118744</v>
      </c>
      <c r="U20" s="133">
        <v>485.82722812717577</v>
      </c>
      <c r="V20" s="133">
        <v>284.79386338554104</v>
      </c>
      <c r="W20" s="133">
        <v>401.47407559198354</v>
      </c>
      <c r="X20" s="133">
        <v>126.13131972870502</v>
      </c>
      <c r="Y20" s="133">
        <v>262.77711426419455</v>
      </c>
      <c r="Z20" s="133">
        <v>461.35229318838395</v>
      </c>
      <c r="AA20" s="133">
        <v>4261.4080823272716</v>
      </c>
      <c r="AB20" s="133">
        <v>638.89472635168431</v>
      </c>
      <c r="AC20" s="133">
        <v>369.04507067777354</v>
      </c>
      <c r="AD20" s="133">
        <v>117.20273011018358</v>
      </c>
      <c r="AE20" s="133">
        <v>1344.9967085868354</v>
      </c>
      <c r="AF20" s="133">
        <v>432.8628854260694</v>
      </c>
      <c r="AG20" s="133">
        <v>1163.8938268556715</v>
      </c>
      <c r="AH20" s="133">
        <v>819.05940686948361</v>
      </c>
      <c r="AI20" s="133">
        <v>233.76152926483101</v>
      </c>
      <c r="AJ20" s="133">
        <v>322.45692061970129</v>
      </c>
      <c r="AK20" s="133">
        <v>103.90774299825846</v>
      </c>
      <c r="AL20" s="133">
        <v>756.24324092753352</v>
      </c>
      <c r="AM20" s="135">
        <f t="shared" si="0"/>
        <v>33063.492239528023</v>
      </c>
      <c r="AN20" s="133">
        <v>40446.328111893017</v>
      </c>
      <c r="AO20" s="133">
        <v>0</v>
      </c>
      <c r="AP20" s="135">
        <f t="shared" si="1"/>
        <v>40446.328111893017</v>
      </c>
      <c r="AQ20" s="133">
        <v>69323.68904749502</v>
      </c>
      <c r="AR20" s="133">
        <v>694.81633252289043</v>
      </c>
      <c r="AS20" s="135">
        <f t="shared" si="2"/>
        <v>70018.505380017916</v>
      </c>
      <c r="AT20" s="133">
        <v>5058.6079468432763</v>
      </c>
      <c r="AU20" s="135">
        <f t="shared" si="3"/>
        <v>115523.44143875421</v>
      </c>
      <c r="AV20" s="99">
        <f t="shared" si="4"/>
        <v>148586.93367828222</v>
      </c>
      <c r="AY20" s="175"/>
    </row>
    <row r="21" spans="1:51">
      <c r="A21" s="47" t="s">
        <v>150</v>
      </c>
      <c r="B21" s="24" t="s">
        <v>152</v>
      </c>
      <c r="C21" s="178" t="s">
        <v>151</v>
      </c>
      <c r="D21" s="133">
        <v>46.450062907391846</v>
      </c>
      <c r="E21" s="133">
        <v>15.270663791120882</v>
      </c>
      <c r="F21" s="133">
        <v>18.422133667984703</v>
      </c>
      <c r="G21" s="133">
        <v>155.21645044160479</v>
      </c>
      <c r="H21" s="133">
        <v>16.932006575920351</v>
      </c>
      <c r="I21" s="133">
        <v>6.75202579380848</v>
      </c>
      <c r="J21" s="133">
        <v>10.423861074977326</v>
      </c>
      <c r="K21" s="133">
        <v>39.780895140381382</v>
      </c>
      <c r="L21" s="133">
        <v>10.001519548688846</v>
      </c>
      <c r="M21" s="133">
        <v>0.71150388328997094</v>
      </c>
      <c r="N21" s="133">
        <v>76.242176783301417</v>
      </c>
      <c r="O21" s="133">
        <v>99.984455930550254</v>
      </c>
      <c r="P21" s="133">
        <v>6.2248715517758662</v>
      </c>
      <c r="Q21" s="133">
        <v>14.376471497320171</v>
      </c>
      <c r="R21" s="133">
        <v>75.49657547460086</v>
      </c>
      <c r="S21" s="133">
        <v>2.6468202913771601</v>
      </c>
      <c r="T21" s="133">
        <v>551.61313170231324</v>
      </c>
      <c r="U21" s="133">
        <v>104.00404389729098</v>
      </c>
      <c r="V21" s="133">
        <v>17.807951625468185</v>
      </c>
      <c r="W21" s="133">
        <v>141.77913380616013</v>
      </c>
      <c r="X21" s="133">
        <v>69.69386945192511</v>
      </c>
      <c r="Y21" s="133">
        <v>45.819553239931466</v>
      </c>
      <c r="Z21" s="133">
        <v>11.962141631051418</v>
      </c>
      <c r="AA21" s="133">
        <v>1174.7559336592055</v>
      </c>
      <c r="AB21" s="133">
        <v>17.686965801796067</v>
      </c>
      <c r="AC21" s="133">
        <v>31.023705520505644</v>
      </c>
      <c r="AD21" s="133">
        <v>14.376090775156943</v>
      </c>
      <c r="AE21" s="133">
        <v>119.73415116714477</v>
      </c>
      <c r="AF21" s="133">
        <v>86.520910047950423</v>
      </c>
      <c r="AG21" s="133">
        <v>241.05956938144476</v>
      </c>
      <c r="AH21" s="133">
        <v>139.70030541531759</v>
      </c>
      <c r="AI21" s="133">
        <v>110.44123625648294</v>
      </c>
      <c r="AJ21" s="133">
        <v>817.31082685651847</v>
      </c>
      <c r="AK21" s="133">
        <v>7.0065504727439709</v>
      </c>
      <c r="AL21" s="133">
        <v>119.30425148477697</v>
      </c>
      <c r="AM21" s="135">
        <f t="shared" si="0"/>
        <v>4416.5328165472793</v>
      </c>
      <c r="AN21" s="133">
        <v>21924.725740882885</v>
      </c>
      <c r="AO21" s="133">
        <v>16.254686643139422</v>
      </c>
      <c r="AP21" s="135">
        <f t="shared" si="1"/>
        <v>21940.980427526025</v>
      </c>
      <c r="AQ21" s="133">
        <v>3551.9908968098098</v>
      </c>
      <c r="AR21" s="133">
        <v>189.94936777350904</v>
      </c>
      <c r="AS21" s="135">
        <f t="shared" si="2"/>
        <v>3741.9402645833188</v>
      </c>
      <c r="AT21" s="133">
        <v>1883.8771113470777</v>
      </c>
      <c r="AU21" s="135">
        <f t="shared" si="3"/>
        <v>27566.797803456422</v>
      </c>
      <c r="AV21" s="99">
        <f t="shared" si="4"/>
        <v>31983.3306200037</v>
      </c>
      <c r="AY21" s="175"/>
    </row>
    <row r="22" spans="1:51">
      <c r="A22" s="47" t="s">
        <v>153</v>
      </c>
      <c r="B22" s="24" t="s">
        <v>155</v>
      </c>
      <c r="C22" s="178" t="s">
        <v>154</v>
      </c>
      <c r="D22" s="133">
        <v>1774.9915384038195</v>
      </c>
      <c r="E22" s="133">
        <v>1272.4438831891862</v>
      </c>
      <c r="F22" s="133">
        <v>1172.876472451288</v>
      </c>
      <c r="G22" s="133">
        <v>712.73680163571748</v>
      </c>
      <c r="H22" s="133">
        <v>242.23043727493285</v>
      </c>
      <c r="I22" s="133">
        <v>130.03002572488936</v>
      </c>
      <c r="J22" s="133">
        <v>106.3746065132276</v>
      </c>
      <c r="K22" s="133">
        <v>811.51156232244807</v>
      </c>
      <c r="L22" s="133">
        <v>922.07668060598394</v>
      </c>
      <c r="M22" s="133">
        <v>29.459303943271379</v>
      </c>
      <c r="N22" s="133">
        <v>204.6374735330408</v>
      </c>
      <c r="O22" s="133">
        <v>0</v>
      </c>
      <c r="P22" s="133">
        <v>64.06480786060672</v>
      </c>
      <c r="Q22" s="133">
        <v>102.90465153172924</v>
      </c>
      <c r="R22" s="133">
        <v>4041.0044959856914</v>
      </c>
      <c r="S22" s="133">
        <v>142.43863911268755</v>
      </c>
      <c r="T22" s="133">
        <v>1844.767256456649</v>
      </c>
      <c r="U22" s="133">
        <v>806.96564925751829</v>
      </c>
      <c r="V22" s="133">
        <v>1366.1301669747845</v>
      </c>
      <c r="W22" s="133">
        <v>440.68849720368746</v>
      </c>
      <c r="X22" s="133">
        <v>175.17905015545068</v>
      </c>
      <c r="Y22" s="133">
        <v>929.63339255336462</v>
      </c>
      <c r="Z22" s="133">
        <v>440.70786405126023</v>
      </c>
      <c r="AA22" s="133">
        <v>1837.6688145556932</v>
      </c>
      <c r="AB22" s="133">
        <v>109.47394130030094</v>
      </c>
      <c r="AC22" s="133">
        <v>741.84302260924164</v>
      </c>
      <c r="AD22" s="133">
        <v>477.6145344847489</v>
      </c>
      <c r="AE22" s="133">
        <v>951.89411999399249</v>
      </c>
      <c r="AF22" s="133">
        <v>362.82590813688705</v>
      </c>
      <c r="AG22" s="133">
        <v>1068.894087641535</v>
      </c>
      <c r="AH22" s="133">
        <v>1519.1054262043035</v>
      </c>
      <c r="AI22" s="133">
        <v>890.10891364133226</v>
      </c>
      <c r="AJ22" s="133">
        <v>1600.8490521272961</v>
      </c>
      <c r="AK22" s="133">
        <v>330.08721093794679</v>
      </c>
      <c r="AL22" s="133">
        <v>823.78113711520757</v>
      </c>
      <c r="AM22" s="135">
        <f t="shared" si="0"/>
        <v>28447.999425489725</v>
      </c>
      <c r="AN22" s="133">
        <v>33552.72957368401</v>
      </c>
      <c r="AO22" s="133">
        <v>75.764540633416203</v>
      </c>
      <c r="AP22" s="135">
        <f t="shared" si="1"/>
        <v>33628.494114317429</v>
      </c>
      <c r="AQ22" s="133">
        <v>0</v>
      </c>
      <c r="AR22" s="133">
        <v>0</v>
      </c>
      <c r="AS22" s="135">
        <f t="shared" si="2"/>
        <v>0</v>
      </c>
      <c r="AT22" s="133">
        <v>567.86265947689003</v>
      </c>
      <c r="AU22" s="135">
        <f t="shared" si="3"/>
        <v>34196.356773794316</v>
      </c>
      <c r="AV22" s="99">
        <f t="shared" si="4"/>
        <v>62644.35619928404</v>
      </c>
      <c r="AY22" s="175"/>
    </row>
    <row r="23" spans="1:51">
      <c r="A23" s="47" t="s">
        <v>156</v>
      </c>
      <c r="B23" s="24" t="s">
        <v>158</v>
      </c>
      <c r="C23" s="178" t="s">
        <v>157</v>
      </c>
      <c r="D23" s="133">
        <v>718.38219743376862</v>
      </c>
      <c r="E23" s="133">
        <v>7.5221272476430432</v>
      </c>
      <c r="F23" s="133">
        <v>8.4292468961784621</v>
      </c>
      <c r="G23" s="133">
        <v>63.631835105300411</v>
      </c>
      <c r="H23" s="133">
        <v>4.6727703026146479</v>
      </c>
      <c r="I23" s="133">
        <v>0</v>
      </c>
      <c r="J23" s="133">
        <v>0.87031906412341697</v>
      </c>
      <c r="K23" s="133">
        <v>19.626396049516867</v>
      </c>
      <c r="L23" s="133">
        <v>0.21043814715848316</v>
      </c>
      <c r="M23" s="133">
        <v>0.26100841460000135</v>
      </c>
      <c r="N23" s="133">
        <v>1.1680996199758824</v>
      </c>
      <c r="O23" s="133">
        <v>1.4111614074243344</v>
      </c>
      <c r="P23" s="133">
        <v>224.52995710277122</v>
      </c>
      <c r="Q23" s="133">
        <v>0.85206096915337681</v>
      </c>
      <c r="R23" s="133">
        <v>260.30705675634874</v>
      </c>
      <c r="S23" s="133">
        <v>0.42523753175449536</v>
      </c>
      <c r="T23" s="133">
        <v>60.503642091356816</v>
      </c>
      <c r="U23" s="133">
        <v>17.343523444002006</v>
      </c>
      <c r="V23" s="133">
        <v>175.02854389251056</v>
      </c>
      <c r="W23" s="133">
        <v>14.841533380597831</v>
      </c>
      <c r="X23" s="133">
        <v>16.796138469336192</v>
      </c>
      <c r="Y23" s="133">
        <v>163.84635586994995</v>
      </c>
      <c r="Z23" s="133">
        <v>201.86386753399668</v>
      </c>
      <c r="AA23" s="133">
        <v>0.32964899482178922</v>
      </c>
      <c r="AB23" s="133">
        <v>0.99943446794967661</v>
      </c>
      <c r="AC23" s="133">
        <v>27.462044094997683</v>
      </c>
      <c r="AD23" s="133">
        <v>50.677737459169009</v>
      </c>
      <c r="AE23" s="133">
        <v>47.087458018703558</v>
      </c>
      <c r="AF23" s="133">
        <v>39.388083987106604</v>
      </c>
      <c r="AG23" s="133">
        <v>109.80197721049645</v>
      </c>
      <c r="AH23" s="133">
        <v>116.00747230386858</v>
      </c>
      <c r="AI23" s="133">
        <v>445.47539080363885</v>
      </c>
      <c r="AJ23" s="133">
        <v>727.98086694794131</v>
      </c>
      <c r="AK23" s="133">
        <v>466.41200414033011</v>
      </c>
      <c r="AL23" s="133">
        <v>89.470122129971585</v>
      </c>
      <c r="AM23" s="135">
        <f t="shared" si="0"/>
        <v>4083.6157572890775</v>
      </c>
      <c r="AN23" s="133">
        <v>3277.3008918395994</v>
      </c>
      <c r="AO23" s="133">
        <v>548.90097334127131</v>
      </c>
      <c r="AP23" s="135">
        <f t="shared" si="1"/>
        <v>3826.2018651808708</v>
      </c>
      <c r="AQ23" s="133">
        <v>0</v>
      </c>
      <c r="AR23" s="133">
        <v>0</v>
      </c>
      <c r="AS23" s="135">
        <f t="shared" si="2"/>
        <v>0</v>
      </c>
      <c r="AT23" s="133">
        <v>0</v>
      </c>
      <c r="AU23" s="135">
        <f t="shared" si="3"/>
        <v>3826.2018651808708</v>
      </c>
      <c r="AV23" s="99">
        <f t="shared" si="4"/>
        <v>7909.8176224699482</v>
      </c>
      <c r="AY23" s="175"/>
    </row>
    <row r="24" spans="1:51">
      <c r="A24" s="47" t="s">
        <v>159</v>
      </c>
      <c r="B24" s="24" t="s">
        <v>161</v>
      </c>
      <c r="C24" s="178" t="s">
        <v>160</v>
      </c>
      <c r="D24" s="133">
        <v>0.71286182837035195</v>
      </c>
      <c r="E24" s="133">
        <v>929.28503177452546</v>
      </c>
      <c r="F24" s="133">
        <v>186.0085246999322</v>
      </c>
      <c r="G24" s="133">
        <v>2264.3447337306438</v>
      </c>
      <c r="H24" s="133">
        <v>14.010342777254806</v>
      </c>
      <c r="I24" s="133">
        <v>4.3521752394795783E-2</v>
      </c>
      <c r="J24" s="133">
        <v>17.277472271311009</v>
      </c>
      <c r="K24" s="133">
        <v>874.09766665346581</v>
      </c>
      <c r="L24" s="133">
        <v>6309.7274626534718</v>
      </c>
      <c r="M24" s="133">
        <v>9.2477427886691138E-2</v>
      </c>
      <c r="N24" s="133">
        <v>72.387796195992536</v>
      </c>
      <c r="O24" s="133">
        <v>1492.9922246237325</v>
      </c>
      <c r="P24" s="133">
        <v>58.364349120173515</v>
      </c>
      <c r="Q24" s="133">
        <v>153.18807971978543</v>
      </c>
      <c r="R24" s="133">
        <v>2322.2517745916093</v>
      </c>
      <c r="S24" s="133">
        <v>80.494645349918869</v>
      </c>
      <c r="T24" s="133">
        <v>2108.989617917066</v>
      </c>
      <c r="U24" s="133">
        <v>68.027603413525171</v>
      </c>
      <c r="V24" s="133">
        <v>6.9920255745366289</v>
      </c>
      <c r="W24" s="133">
        <v>2.1739238588184451</v>
      </c>
      <c r="X24" s="133">
        <v>566.33917009407151</v>
      </c>
      <c r="Y24" s="133">
        <v>844.22537965168374</v>
      </c>
      <c r="Z24" s="133">
        <v>31.868808998296263</v>
      </c>
      <c r="AA24" s="133">
        <v>338.396764339573</v>
      </c>
      <c r="AB24" s="133">
        <v>9.5106854690038281E-2</v>
      </c>
      <c r="AC24" s="133">
        <v>18.066103101545618</v>
      </c>
      <c r="AD24" s="133">
        <v>22.800168577470981</v>
      </c>
      <c r="AE24" s="133">
        <v>16.902468457922975</v>
      </c>
      <c r="AF24" s="133">
        <v>4.5910999959471823</v>
      </c>
      <c r="AG24" s="133">
        <v>18.929667253345528</v>
      </c>
      <c r="AH24" s="133">
        <v>579.55559514554102</v>
      </c>
      <c r="AI24" s="133">
        <v>115.73468321807083</v>
      </c>
      <c r="AJ24" s="133">
        <v>794.02603899949929</v>
      </c>
      <c r="AK24" s="133">
        <v>14.218429182344776</v>
      </c>
      <c r="AL24" s="133">
        <v>111.82519217437418</v>
      </c>
      <c r="AM24" s="135">
        <f t="shared" si="0"/>
        <v>20439.0368119788</v>
      </c>
      <c r="AN24" s="133">
        <v>889.87433817904775</v>
      </c>
      <c r="AO24" s="133">
        <v>234.2680438112871</v>
      </c>
      <c r="AP24" s="135">
        <f t="shared" si="1"/>
        <v>1124.1423819903348</v>
      </c>
      <c r="AQ24" s="133">
        <v>0</v>
      </c>
      <c r="AR24" s="133">
        <v>5.258983014260644</v>
      </c>
      <c r="AS24" s="135">
        <f t="shared" si="2"/>
        <v>5.258983014260644</v>
      </c>
      <c r="AT24" s="133">
        <v>4332.2304424278054</v>
      </c>
      <c r="AU24" s="135">
        <f t="shared" si="3"/>
        <v>5461.6318074324008</v>
      </c>
      <c r="AV24" s="99">
        <f t="shared" si="4"/>
        <v>25900.668619411201</v>
      </c>
      <c r="AY24" s="175"/>
    </row>
    <row r="25" spans="1:51">
      <c r="A25" s="47" t="s">
        <v>162</v>
      </c>
      <c r="B25" s="24" t="s">
        <v>164</v>
      </c>
      <c r="C25" s="178" t="s">
        <v>163</v>
      </c>
      <c r="D25" s="133">
        <v>193.80429918724812</v>
      </c>
      <c r="E25" s="133">
        <v>710.52820345315979</v>
      </c>
      <c r="F25" s="133">
        <v>55.098637536763235</v>
      </c>
      <c r="G25" s="133">
        <v>675.55763145605874</v>
      </c>
      <c r="H25" s="133">
        <v>33.159407825537457</v>
      </c>
      <c r="I25" s="133">
        <v>0</v>
      </c>
      <c r="J25" s="133">
        <v>10.683400101117664</v>
      </c>
      <c r="K25" s="133">
        <v>1537.2250205057278</v>
      </c>
      <c r="L25" s="133">
        <v>1101.6071806502657</v>
      </c>
      <c r="M25" s="133">
        <v>25.926587479290614</v>
      </c>
      <c r="N25" s="133">
        <v>50.315672972404776</v>
      </c>
      <c r="O25" s="133">
        <v>22.610599827555323</v>
      </c>
      <c r="P25" s="133">
        <v>129.53678280273826</v>
      </c>
      <c r="Q25" s="133">
        <v>17.13393933616787</v>
      </c>
      <c r="R25" s="133">
        <v>42418.831216991348</v>
      </c>
      <c r="S25" s="133">
        <v>79.558636857161517</v>
      </c>
      <c r="T25" s="133">
        <v>1043.2722668919841</v>
      </c>
      <c r="U25" s="133">
        <v>106.99415380874305</v>
      </c>
      <c r="V25" s="133">
        <v>185.11274043605755</v>
      </c>
      <c r="W25" s="133">
        <v>998.38290196858452</v>
      </c>
      <c r="X25" s="133">
        <v>575.77166719500258</v>
      </c>
      <c r="Y25" s="133">
        <v>344.92357105782764</v>
      </c>
      <c r="Z25" s="133">
        <v>253.96674818466201</v>
      </c>
      <c r="AA25" s="133">
        <v>703.71687810434321</v>
      </c>
      <c r="AB25" s="133">
        <v>496.98664851124255</v>
      </c>
      <c r="AC25" s="133">
        <v>2.8644671218351734</v>
      </c>
      <c r="AD25" s="133">
        <v>6150.7185022136346</v>
      </c>
      <c r="AE25" s="133">
        <v>489.34587682711003</v>
      </c>
      <c r="AF25" s="133">
        <v>1178.2413628277452</v>
      </c>
      <c r="AG25" s="133">
        <v>1312.0232515253392</v>
      </c>
      <c r="AH25" s="133">
        <v>759.28876371288459</v>
      </c>
      <c r="AI25" s="133">
        <v>903.20234322410045</v>
      </c>
      <c r="AJ25" s="133">
        <v>1579.6896325876846</v>
      </c>
      <c r="AK25" s="133">
        <v>658.82948214216606</v>
      </c>
      <c r="AL25" s="133">
        <v>171.44975158774747</v>
      </c>
      <c r="AM25" s="135">
        <f t="shared" si="0"/>
        <v>64976.358226911245</v>
      </c>
      <c r="AN25" s="133">
        <v>4016.1614838613441</v>
      </c>
      <c r="AO25" s="133">
        <v>4333.9355954745397</v>
      </c>
      <c r="AP25" s="135">
        <f t="shared" si="1"/>
        <v>8350.0970793358829</v>
      </c>
      <c r="AQ25" s="133">
        <v>248745.99141440543</v>
      </c>
      <c r="AR25" s="133">
        <v>0</v>
      </c>
      <c r="AS25" s="135">
        <f t="shared" si="2"/>
        <v>248745.99141440543</v>
      </c>
      <c r="AT25" s="133">
        <v>1084.0335005276606</v>
      </c>
      <c r="AU25" s="135">
        <f t="shared" si="3"/>
        <v>258180.12199426896</v>
      </c>
      <c r="AV25" s="99">
        <f t="shared" si="4"/>
        <v>323156.48022118019</v>
      </c>
      <c r="AY25" s="175"/>
    </row>
    <row r="26" spans="1:51">
      <c r="A26" s="47" t="s">
        <v>165</v>
      </c>
      <c r="B26" s="24" t="s">
        <v>167</v>
      </c>
      <c r="C26" s="178" t="s">
        <v>166</v>
      </c>
      <c r="D26" s="133">
        <v>133.66473103766575</v>
      </c>
      <c r="E26" s="133">
        <v>98.179101223379362</v>
      </c>
      <c r="F26" s="133">
        <v>34.574797780964886</v>
      </c>
      <c r="G26" s="133">
        <v>791.82776470169392</v>
      </c>
      <c r="H26" s="133">
        <v>80.35877896316579</v>
      </c>
      <c r="I26" s="133">
        <v>0</v>
      </c>
      <c r="J26" s="133">
        <v>2.2211980187405702</v>
      </c>
      <c r="K26" s="133">
        <v>88.000955560775864</v>
      </c>
      <c r="L26" s="133">
        <v>16.249766697364525</v>
      </c>
      <c r="M26" s="133">
        <v>1.59512995835925</v>
      </c>
      <c r="N26" s="133">
        <v>178.83102798639419</v>
      </c>
      <c r="O26" s="133">
        <v>12.915425916963539</v>
      </c>
      <c r="P26" s="133">
        <v>192.11374397207149</v>
      </c>
      <c r="Q26" s="133">
        <v>82.511034126522432</v>
      </c>
      <c r="R26" s="133">
        <v>1065.8832045821391</v>
      </c>
      <c r="S26" s="133">
        <v>297.24325767682274</v>
      </c>
      <c r="T26" s="133">
        <v>3750.1517977742697</v>
      </c>
      <c r="U26" s="133">
        <v>319.29815242107372</v>
      </c>
      <c r="V26" s="133">
        <v>39.337561184185724</v>
      </c>
      <c r="W26" s="133">
        <v>443.01604604386154</v>
      </c>
      <c r="X26" s="133">
        <v>128.0582903139057</v>
      </c>
      <c r="Y26" s="133">
        <v>34.466316117425372</v>
      </c>
      <c r="Z26" s="133">
        <v>10.353908069316578</v>
      </c>
      <c r="AA26" s="133">
        <v>520.98137920172144</v>
      </c>
      <c r="AB26" s="133">
        <v>0.79322180063890912</v>
      </c>
      <c r="AC26" s="133">
        <v>34.933240173588331</v>
      </c>
      <c r="AD26" s="133">
        <v>25.976542983985343</v>
      </c>
      <c r="AE26" s="133">
        <v>1293.1761656945218</v>
      </c>
      <c r="AF26" s="133">
        <v>57.651475221144025</v>
      </c>
      <c r="AG26" s="133">
        <v>1291.407934633979</v>
      </c>
      <c r="AH26" s="133">
        <v>282.03949054679646</v>
      </c>
      <c r="AI26" s="133">
        <v>133.34814783153561</v>
      </c>
      <c r="AJ26" s="133">
        <v>442.98299239271853</v>
      </c>
      <c r="AK26" s="133">
        <v>97.85753301020938</v>
      </c>
      <c r="AL26" s="133">
        <v>53.734954995807726</v>
      </c>
      <c r="AM26" s="135">
        <f t="shared" si="0"/>
        <v>12035.735068613707</v>
      </c>
      <c r="AN26" s="133">
        <v>7688.5882013803703</v>
      </c>
      <c r="AO26" s="133">
        <v>7.2511161856300523E-3</v>
      </c>
      <c r="AP26" s="135">
        <f t="shared" si="1"/>
        <v>7688.5954524965555</v>
      </c>
      <c r="AQ26" s="133">
        <v>0</v>
      </c>
      <c r="AR26" s="133">
        <v>0</v>
      </c>
      <c r="AS26" s="135">
        <f t="shared" si="2"/>
        <v>0</v>
      </c>
      <c r="AT26" s="133">
        <v>451.81335301546568</v>
      </c>
      <c r="AU26" s="135">
        <f t="shared" si="3"/>
        <v>8140.408805512021</v>
      </c>
      <c r="AV26" s="99">
        <f t="shared" si="4"/>
        <v>20176.14387412573</v>
      </c>
      <c r="AY26" s="175"/>
    </row>
    <row r="27" spans="1:51">
      <c r="A27" s="47" t="s">
        <v>168</v>
      </c>
      <c r="B27" s="25" t="s">
        <v>170</v>
      </c>
      <c r="C27" s="178" t="s">
        <v>169</v>
      </c>
      <c r="D27" s="133">
        <v>0</v>
      </c>
      <c r="E27" s="133">
        <v>4.8379128792686554</v>
      </c>
      <c r="F27" s="133">
        <v>0.18799190600336133</v>
      </c>
      <c r="G27" s="133">
        <v>3.9224187721014747</v>
      </c>
      <c r="H27" s="133">
        <v>0.23877381581288565</v>
      </c>
      <c r="I27" s="133">
        <v>0</v>
      </c>
      <c r="J27" s="133">
        <v>7.0914425864028619E-3</v>
      </c>
      <c r="K27" s="133">
        <v>5.4636283220993037E-2</v>
      </c>
      <c r="L27" s="133">
        <v>0.38980043807283732</v>
      </c>
      <c r="M27" s="133">
        <v>0</v>
      </c>
      <c r="N27" s="133">
        <v>0.28355853107659618</v>
      </c>
      <c r="O27" s="133">
        <v>3.630488654672407E-2</v>
      </c>
      <c r="P27" s="133">
        <v>0</v>
      </c>
      <c r="Q27" s="133">
        <v>6.241078526855439E-2</v>
      </c>
      <c r="R27" s="133">
        <v>41.614494809878579</v>
      </c>
      <c r="S27" s="133">
        <v>7.517108341012245E-2</v>
      </c>
      <c r="T27" s="133">
        <v>17.084792293974047</v>
      </c>
      <c r="U27" s="133">
        <v>5.9059783239975818</v>
      </c>
      <c r="V27" s="133">
        <v>11.75226107529085</v>
      </c>
      <c r="W27" s="133">
        <v>11.138747085327665</v>
      </c>
      <c r="X27" s="133">
        <v>0</v>
      </c>
      <c r="Y27" s="133">
        <v>1.2625103453412563</v>
      </c>
      <c r="Z27" s="133">
        <v>11.744775954377864</v>
      </c>
      <c r="AA27" s="133">
        <v>0.29259602626138964</v>
      </c>
      <c r="AB27" s="133">
        <v>1.4274988395504449</v>
      </c>
      <c r="AC27" s="133">
        <v>16.094090783307852</v>
      </c>
      <c r="AD27" s="133">
        <v>0.72502907666705785</v>
      </c>
      <c r="AE27" s="133">
        <v>5.6734414742321277</v>
      </c>
      <c r="AF27" s="133">
        <v>4.6244894884542322</v>
      </c>
      <c r="AG27" s="133">
        <v>14.569344216061189</v>
      </c>
      <c r="AH27" s="133">
        <v>153.5806405135842</v>
      </c>
      <c r="AI27" s="133">
        <v>78.871680647455776</v>
      </c>
      <c r="AJ27" s="133">
        <v>84.981822884460257</v>
      </c>
      <c r="AK27" s="133">
        <v>21.482811863106573</v>
      </c>
      <c r="AL27" s="133">
        <v>80.576458306186765</v>
      </c>
      <c r="AM27" s="135">
        <f t="shared" si="0"/>
        <v>573.49953483088427</v>
      </c>
      <c r="AN27" s="133">
        <v>0</v>
      </c>
      <c r="AO27" s="133">
        <v>4.2680068272690201</v>
      </c>
      <c r="AP27" s="135">
        <f t="shared" si="1"/>
        <v>4.2680068272690201</v>
      </c>
      <c r="AQ27" s="133">
        <v>0</v>
      </c>
      <c r="AR27" s="133">
        <v>0</v>
      </c>
      <c r="AS27" s="135">
        <f t="shared" si="2"/>
        <v>0</v>
      </c>
      <c r="AT27" s="133">
        <v>632.53869422165189</v>
      </c>
      <c r="AU27" s="135">
        <f t="shared" si="3"/>
        <v>636.8067010489209</v>
      </c>
      <c r="AV27" s="99">
        <f t="shared" si="4"/>
        <v>1210.3062358798052</v>
      </c>
      <c r="AY27" s="175"/>
    </row>
    <row r="28" spans="1:51">
      <c r="A28" s="47" t="s">
        <v>171</v>
      </c>
      <c r="B28" s="24" t="s">
        <v>173</v>
      </c>
      <c r="C28" s="178" t="s">
        <v>172</v>
      </c>
      <c r="D28" s="133">
        <v>1.1985325205699169</v>
      </c>
      <c r="E28" s="133">
        <v>21.811429067800916</v>
      </c>
      <c r="F28" s="133">
        <v>15.225492625092993</v>
      </c>
      <c r="G28" s="133">
        <v>55.027382563092452</v>
      </c>
      <c r="H28" s="133">
        <v>12.747563357894052</v>
      </c>
      <c r="I28" s="133">
        <v>0.21964591887160051</v>
      </c>
      <c r="J28" s="133">
        <v>0.6019535917647183</v>
      </c>
      <c r="K28" s="133">
        <v>6.0588328634144846</v>
      </c>
      <c r="L28" s="133">
        <v>3.752172233967189</v>
      </c>
      <c r="M28" s="133">
        <v>4.0510857867345189</v>
      </c>
      <c r="N28" s="133">
        <v>3.2725779206145278</v>
      </c>
      <c r="O28" s="133">
        <v>0.59630397536935964</v>
      </c>
      <c r="P28" s="133">
        <v>8.0961777842932729</v>
      </c>
      <c r="Q28" s="133">
        <v>7.121901989283963E-2</v>
      </c>
      <c r="R28" s="133">
        <v>270.98500322346121</v>
      </c>
      <c r="S28" s="133">
        <v>13.165448159627319</v>
      </c>
      <c r="T28" s="133">
        <v>46.845307160899104</v>
      </c>
      <c r="U28" s="133">
        <v>5.1356434808996472</v>
      </c>
      <c r="V28" s="133">
        <v>12.428547922792754</v>
      </c>
      <c r="W28" s="133">
        <v>34.757748686709725</v>
      </c>
      <c r="X28" s="133">
        <v>35.121420043077116</v>
      </c>
      <c r="Y28" s="133">
        <v>5.6383821377889056</v>
      </c>
      <c r="Z28" s="133">
        <v>8.7317338011215675</v>
      </c>
      <c r="AA28" s="133">
        <v>48.531190617356323</v>
      </c>
      <c r="AB28" s="133">
        <v>7.6588234162685191</v>
      </c>
      <c r="AC28" s="133">
        <v>36.756221086598849</v>
      </c>
      <c r="AD28" s="133">
        <v>2.8856919890117632</v>
      </c>
      <c r="AE28" s="133">
        <v>14.782796648681053</v>
      </c>
      <c r="AF28" s="133">
        <v>4.6440522785205216</v>
      </c>
      <c r="AG28" s="133">
        <v>97.9437017949314</v>
      </c>
      <c r="AH28" s="133">
        <v>172.94762144612</v>
      </c>
      <c r="AI28" s="133">
        <v>88.068246290593549</v>
      </c>
      <c r="AJ28" s="133">
        <v>229.228480970633</v>
      </c>
      <c r="AK28" s="133">
        <v>16.288253697655751</v>
      </c>
      <c r="AL28" s="133">
        <v>52.097879159177879</v>
      </c>
      <c r="AM28" s="135">
        <f t="shared" si="0"/>
        <v>1337.3725632412988</v>
      </c>
      <c r="AN28" s="133">
        <v>0</v>
      </c>
      <c r="AO28" s="133">
        <v>1.1689769349129835</v>
      </c>
      <c r="AP28" s="135">
        <f t="shared" si="1"/>
        <v>1.1689769349129835</v>
      </c>
      <c r="AQ28" s="133">
        <v>0</v>
      </c>
      <c r="AR28" s="133">
        <v>0</v>
      </c>
      <c r="AS28" s="135">
        <f t="shared" si="2"/>
        <v>0</v>
      </c>
      <c r="AT28" s="133">
        <v>13788.946599986873</v>
      </c>
      <c r="AU28" s="135">
        <f t="shared" si="3"/>
        <v>13790.115576921786</v>
      </c>
      <c r="AV28" s="99">
        <f t="shared" si="4"/>
        <v>15127.488140163085</v>
      </c>
      <c r="AY28" s="175"/>
    </row>
    <row r="29" spans="1:51">
      <c r="A29" s="47" t="s">
        <v>174</v>
      </c>
      <c r="B29" s="24" t="s">
        <v>176</v>
      </c>
      <c r="C29" s="178" t="s">
        <v>175</v>
      </c>
      <c r="D29" s="133">
        <v>1855.9390517658767</v>
      </c>
      <c r="E29" s="133">
        <v>1330.1156129642709</v>
      </c>
      <c r="F29" s="133">
        <v>55.311285074402527</v>
      </c>
      <c r="G29" s="133">
        <v>1845.2973977965294</v>
      </c>
      <c r="H29" s="133">
        <v>188.69184403004607</v>
      </c>
      <c r="I29" s="133">
        <v>2.2401193281640657</v>
      </c>
      <c r="J29" s="133">
        <v>99.542464184690587</v>
      </c>
      <c r="K29" s="133">
        <v>275.77928288782493</v>
      </c>
      <c r="L29" s="133">
        <v>115.77669101575597</v>
      </c>
      <c r="M29" s="133">
        <v>52.863272692602351</v>
      </c>
      <c r="N29" s="133">
        <v>51.871020113310173</v>
      </c>
      <c r="O29" s="133">
        <v>30.051648663173882</v>
      </c>
      <c r="P29" s="133">
        <v>82.920483374672273</v>
      </c>
      <c r="Q29" s="133">
        <v>151.34361035915907</v>
      </c>
      <c r="R29" s="133">
        <v>2899.736075338561</v>
      </c>
      <c r="S29" s="133">
        <v>105.91575867980784</v>
      </c>
      <c r="T29" s="133">
        <v>4332.233627810102</v>
      </c>
      <c r="U29" s="133">
        <v>264.57273791459784</v>
      </c>
      <c r="V29" s="133">
        <v>134.94614650107295</v>
      </c>
      <c r="W29" s="133">
        <v>489.90133765997746</v>
      </c>
      <c r="X29" s="133">
        <v>330.73757085399228</v>
      </c>
      <c r="Y29" s="133">
        <v>82.176703074717295</v>
      </c>
      <c r="Z29" s="133">
        <v>74.19080213172785</v>
      </c>
      <c r="AA29" s="133">
        <v>316.40163114815113</v>
      </c>
      <c r="AB29" s="133">
        <v>35.309074712646343</v>
      </c>
      <c r="AC29" s="133">
        <v>48.594056770004116</v>
      </c>
      <c r="AD29" s="133">
        <v>174.64425720060356</v>
      </c>
      <c r="AE29" s="133">
        <v>369.56607830485746</v>
      </c>
      <c r="AF29" s="133">
        <v>104.83819228137324</v>
      </c>
      <c r="AG29" s="133">
        <v>2063.1346914463415</v>
      </c>
      <c r="AH29" s="133">
        <v>830.29608110559946</v>
      </c>
      <c r="AI29" s="133">
        <v>732.27630001336263</v>
      </c>
      <c r="AJ29" s="133">
        <v>352.11381083860641</v>
      </c>
      <c r="AK29" s="133">
        <v>36.442124712739982</v>
      </c>
      <c r="AL29" s="133">
        <v>33.496184663264252</v>
      </c>
      <c r="AM29" s="135">
        <f t="shared" si="0"/>
        <v>19949.267027412589</v>
      </c>
      <c r="AN29" s="133">
        <v>15676.044407977037</v>
      </c>
      <c r="AO29" s="133">
        <v>1.3435668199359365</v>
      </c>
      <c r="AP29" s="135">
        <f t="shared" si="1"/>
        <v>15677.387974796973</v>
      </c>
      <c r="AQ29" s="133">
        <v>0</v>
      </c>
      <c r="AR29" s="133">
        <v>0</v>
      </c>
      <c r="AS29" s="135">
        <f t="shared" si="2"/>
        <v>0</v>
      </c>
      <c r="AT29" s="133">
        <v>14741.777491140012</v>
      </c>
      <c r="AU29" s="135">
        <f t="shared" si="3"/>
        <v>30419.165465936985</v>
      </c>
      <c r="AV29" s="99">
        <f t="shared" si="4"/>
        <v>50368.432493349574</v>
      </c>
      <c r="AY29" s="175"/>
    </row>
    <row r="30" spans="1:51">
      <c r="A30" s="47" t="s">
        <v>177</v>
      </c>
      <c r="B30" s="24" t="s">
        <v>179</v>
      </c>
      <c r="C30" s="178" t="s">
        <v>178</v>
      </c>
      <c r="D30" s="133">
        <v>33.629156214254962</v>
      </c>
      <c r="E30" s="133">
        <v>129.71574131815115</v>
      </c>
      <c r="F30" s="133">
        <v>9.779054415814084</v>
      </c>
      <c r="G30" s="133">
        <v>936.38479282429375</v>
      </c>
      <c r="H30" s="133">
        <v>83.253284223051764</v>
      </c>
      <c r="I30" s="133">
        <v>0</v>
      </c>
      <c r="J30" s="133">
        <v>1.2269920682331767</v>
      </c>
      <c r="K30" s="133">
        <v>9.1374862134706927</v>
      </c>
      <c r="L30" s="133">
        <v>15.193412984778442</v>
      </c>
      <c r="M30" s="133">
        <v>0</v>
      </c>
      <c r="N30" s="133">
        <v>3.5835015629093712</v>
      </c>
      <c r="O30" s="133">
        <v>1.772516699632281</v>
      </c>
      <c r="P30" s="133">
        <v>8.8854593123039879E-2</v>
      </c>
      <c r="Q30" s="133">
        <v>4.7272121535273222</v>
      </c>
      <c r="R30" s="133">
        <v>602.41266913117056</v>
      </c>
      <c r="S30" s="133">
        <v>15.107271288069699</v>
      </c>
      <c r="T30" s="133">
        <v>626.56710430218595</v>
      </c>
      <c r="U30" s="133">
        <v>107.34895827388284</v>
      </c>
      <c r="V30" s="133">
        <v>6366.0015785408241</v>
      </c>
      <c r="W30" s="133">
        <v>749.00488666590513</v>
      </c>
      <c r="X30" s="133">
        <v>79.984049184884014</v>
      </c>
      <c r="Y30" s="133">
        <v>42.008894215561888</v>
      </c>
      <c r="Z30" s="133">
        <v>35.768047670932333</v>
      </c>
      <c r="AA30" s="133">
        <v>1220.3233556717043</v>
      </c>
      <c r="AB30" s="133">
        <v>7.0550273345471952</v>
      </c>
      <c r="AC30" s="133">
        <v>21.693001122916055</v>
      </c>
      <c r="AD30" s="133">
        <v>3.8608126973356125</v>
      </c>
      <c r="AE30" s="133">
        <v>833.92290758664126</v>
      </c>
      <c r="AF30" s="133">
        <v>48.605776252566407</v>
      </c>
      <c r="AG30" s="133">
        <v>1501.3874564057644</v>
      </c>
      <c r="AH30" s="133">
        <v>338.87483197087431</v>
      </c>
      <c r="AI30" s="133">
        <v>205.08459131318853</v>
      </c>
      <c r="AJ30" s="133">
        <v>64.947058006819276</v>
      </c>
      <c r="AK30" s="133">
        <v>75.085598634688907</v>
      </c>
      <c r="AL30" s="133">
        <v>917.05940850701404</v>
      </c>
      <c r="AM30" s="135">
        <f t="shared" si="0"/>
        <v>15090.595290048715</v>
      </c>
      <c r="AN30" s="133">
        <v>16529.500278775082</v>
      </c>
      <c r="AO30" s="133">
        <v>485.2637228349069</v>
      </c>
      <c r="AP30" s="135">
        <f t="shared" si="1"/>
        <v>17014.76400160999</v>
      </c>
      <c r="AQ30" s="133">
        <v>0</v>
      </c>
      <c r="AR30" s="133">
        <v>0</v>
      </c>
      <c r="AS30" s="135">
        <f t="shared" si="2"/>
        <v>0</v>
      </c>
      <c r="AT30" s="133">
        <v>28307.668894573202</v>
      </c>
      <c r="AU30" s="135">
        <f t="shared" si="3"/>
        <v>45322.432896183192</v>
      </c>
      <c r="AV30" s="99">
        <f t="shared" si="4"/>
        <v>60413.02818623191</v>
      </c>
      <c r="AY30" s="175"/>
    </row>
    <row r="31" spans="1:51">
      <c r="A31" s="47" t="s">
        <v>180</v>
      </c>
      <c r="B31" s="24" t="s">
        <v>182</v>
      </c>
      <c r="C31" s="178" t="s">
        <v>181</v>
      </c>
      <c r="D31" s="133">
        <v>0.31319777546910355</v>
      </c>
      <c r="E31" s="133">
        <v>27.804982488550813</v>
      </c>
      <c r="F31" s="133">
        <v>7.1699091230758381</v>
      </c>
      <c r="G31" s="133">
        <v>84.170414515327465</v>
      </c>
      <c r="H31" s="133">
        <v>12.503323122883657</v>
      </c>
      <c r="I31" s="133">
        <v>0</v>
      </c>
      <c r="J31" s="133">
        <v>21.060193522860281</v>
      </c>
      <c r="K31" s="133">
        <v>12.311168735342006</v>
      </c>
      <c r="L31" s="133">
        <v>4.5044006971718309</v>
      </c>
      <c r="M31" s="133">
        <v>2.0458203248841755</v>
      </c>
      <c r="N31" s="133">
        <v>3.7033390124317962</v>
      </c>
      <c r="O31" s="133">
        <v>61.302930006810747</v>
      </c>
      <c r="P31" s="133">
        <v>7.7588518643159494</v>
      </c>
      <c r="Q31" s="133">
        <v>4.9344546741719846</v>
      </c>
      <c r="R31" s="133">
        <v>808.09092039907296</v>
      </c>
      <c r="S31" s="133">
        <v>19.943340266138975</v>
      </c>
      <c r="T31" s="133">
        <v>360.09100394802925</v>
      </c>
      <c r="U31" s="133">
        <v>48.034404433840415</v>
      </c>
      <c r="V31" s="133">
        <v>113.24002487070008</v>
      </c>
      <c r="W31" s="133">
        <v>422.52688311575531</v>
      </c>
      <c r="X31" s="133">
        <v>101.74302394103681</v>
      </c>
      <c r="Y31" s="133">
        <v>64.388565140784749</v>
      </c>
      <c r="Z31" s="133">
        <v>77.132250722797949</v>
      </c>
      <c r="AA31" s="133">
        <v>1221.0702611642512</v>
      </c>
      <c r="AB31" s="133">
        <v>18.352658990860441</v>
      </c>
      <c r="AC31" s="133">
        <v>764.14813335870815</v>
      </c>
      <c r="AD31" s="133">
        <v>17.159939235317896</v>
      </c>
      <c r="AE31" s="133">
        <v>95.768015388062807</v>
      </c>
      <c r="AF31" s="133">
        <v>48.267137298691402</v>
      </c>
      <c r="AG31" s="133">
        <v>279.06471096626785</v>
      </c>
      <c r="AH31" s="133">
        <v>277.55993280737243</v>
      </c>
      <c r="AI31" s="133">
        <v>160.96318127316118</v>
      </c>
      <c r="AJ31" s="133">
        <v>78.008702508354304</v>
      </c>
      <c r="AK31" s="133">
        <v>169.98125792791066</v>
      </c>
      <c r="AL31" s="133">
        <v>874.42717559991365</v>
      </c>
      <c r="AM31" s="135">
        <f t="shared" si="0"/>
        <v>6269.5445092203236</v>
      </c>
      <c r="AN31" s="133">
        <v>1702.4766199534336</v>
      </c>
      <c r="AO31" s="133">
        <v>2.1130215762600577</v>
      </c>
      <c r="AP31" s="135">
        <f t="shared" si="1"/>
        <v>1704.5896415296936</v>
      </c>
      <c r="AQ31" s="133">
        <v>0</v>
      </c>
      <c r="AR31" s="133">
        <v>0</v>
      </c>
      <c r="AS31" s="135">
        <f t="shared" si="2"/>
        <v>0</v>
      </c>
      <c r="AT31" s="133">
        <v>452.06388096377958</v>
      </c>
      <c r="AU31" s="135">
        <f t="shared" si="3"/>
        <v>2156.6535224934732</v>
      </c>
      <c r="AV31" s="99">
        <f t="shared" si="4"/>
        <v>8426.1980317137968</v>
      </c>
      <c r="AY31" s="175"/>
    </row>
    <row r="32" spans="1:51">
      <c r="A32" s="47" t="s">
        <v>183</v>
      </c>
      <c r="B32" s="24" t="s">
        <v>185</v>
      </c>
      <c r="C32" s="178" t="s">
        <v>184</v>
      </c>
      <c r="D32" s="133">
        <v>14.079860338620705</v>
      </c>
      <c r="E32" s="133">
        <v>3.1101386258646877</v>
      </c>
      <c r="F32" s="133">
        <v>5.1170658085609535</v>
      </c>
      <c r="G32" s="133">
        <v>28.713038146258025</v>
      </c>
      <c r="H32" s="133">
        <v>0.37753482752490553</v>
      </c>
      <c r="I32" s="133">
        <v>0.18092845909978267</v>
      </c>
      <c r="J32" s="133">
        <v>7.3273162083763554E-2</v>
      </c>
      <c r="K32" s="133">
        <v>8.7804372107948225E-2</v>
      </c>
      <c r="L32" s="133">
        <v>0.50131833639382006</v>
      </c>
      <c r="M32" s="133">
        <v>0.78645319537911273</v>
      </c>
      <c r="N32" s="133">
        <v>2.247401346835094</v>
      </c>
      <c r="O32" s="133">
        <v>2.3130205654793548</v>
      </c>
      <c r="P32" s="133">
        <v>2.2359025466263858</v>
      </c>
      <c r="Q32" s="133">
        <v>4.1522903518600177E-2</v>
      </c>
      <c r="R32" s="133">
        <v>420.23801266444241</v>
      </c>
      <c r="S32" s="133">
        <v>0.86109085801860141</v>
      </c>
      <c r="T32" s="133">
        <v>79.260012273515883</v>
      </c>
      <c r="U32" s="133">
        <v>23.682881907275277</v>
      </c>
      <c r="V32" s="133">
        <v>1308.6568093173767</v>
      </c>
      <c r="W32" s="133">
        <v>456.10631883389635</v>
      </c>
      <c r="X32" s="133">
        <v>2.9847585229245155</v>
      </c>
      <c r="Y32" s="133">
        <v>56.337451334357283</v>
      </c>
      <c r="Z32" s="133">
        <v>362.16054730641736</v>
      </c>
      <c r="AA32" s="133">
        <v>4.4734549620316004</v>
      </c>
      <c r="AB32" s="133">
        <v>237.91119595773321</v>
      </c>
      <c r="AC32" s="133">
        <v>145.46934639618433</v>
      </c>
      <c r="AD32" s="133">
        <v>0.65720602035512588</v>
      </c>
      <c r="AE32" s="133">
        <v>180.04198753522152</v>
      </c>
      <c r="AF32" s="133">
        <v>32.745180216583506</v>
      </c>
      <c r="AG32" s="133">
        <v>674.19115426082703</v>
      </c>
      <c r="AH32" s="133">
        <v>1277.6009548980442</v>
      </c>
      <c r="AI32" s="133">
        <v>724.92962979814547</v>
      </c>
      <c r="AJ32" s="133">
        <v>898.66197155912141</v>
      </c>
      <c r="AK32" s="133">
        <v>558.09893382334121</v>
      </c>
      <c r="AL32" s="133">
        <v>1738.550095607048</v>
      </c>
      <c r="AM32" s="135">
        <f t="shared" si="0"/>
        <v>9243.4842566872139</v>
      </c>
      <c r="AN32" s="133">
        <v>39720.551508107586</v>
      </c>
      <c r="AO32" s="133">
        <v>386.40969852412235</v>
      </c>
      <c r="AP32" s="135">
        <f t="shared" si="1"/>
        <v>40106.961206631706</v>
      </c>
      <c r="AQ32" s="133">
        <v>0</v>
      </c>
      <c r="AR32" s="133">
        <v>0</v>
      </c>
      <c r="AS32" s="135">
        <f t="shared" si="2"/>
        <v>0</v>
      </c>
      <c r="AT32" s="133">
        <v>45880.009111828593</v>
      </c>
      <c r="AU32" s="135">
        <f t="shared" si="3"/>
        <v>85986.970318460299</v>
      </c>
      <c r="AV32" s="99">
        <f t="shared" si="4"/>
        <v>95230.454575147509</v>
      </c>
      <c r="AY32" s="175"/>
    </row>
    <row r="33" spans="1:51">
      <c r="A33" s="47" t="s">
        <v>186</v>
      </c>
      <c r="B33" s="24" t="s">
        <v>188</v>
      </c>
      <c r="C33" s="178" t="s">
        <v>187</v>
      </c>
      <c r="D33" s="133">
        <v>1.7760822601616555</v>
      </c>
      <c r="E33" s="133">
        <v>9.8256274384890521</v>
      </c>
      <c r="F33" s="133">
        <v>6.6131397949742512</v>
      </c>
      <c r="G33" s="133">
        <v>6.8324504466289717</v>
      </c>
      <c r="H33" s="133">
        <v>14.26001505740488</v>
      </c>
      <c r="I33" s="133">
        <v>3.7922917575634561E-2</v>
      </c>
      <c r="J33" s="133">
        <v>5.2206670474588233</v>
      </c>
      <c r="K33" s="133">
        <v>0.85537577243586371</v>
      </c>
      <c r="L33" s="133">
        <v>1.7436672603956125</v>
      </c>
      <c r="M33" s="133">
        <v>4.595220034676005E-2</v>
      </c>
      <c r="N33" s="133">
        <v>5.7039567526284305</v>
      </c>
      <c r="O33" s="133">
        <v>0.34226040635647914</v>
      </c>
      <c r="P33" s="133">
        <v>5.37104250582294E-2</v>
      </c>
      <c r="Q33" s="133">
        <v>0.15169619746467539</v>
      </c>
      <c r="R33" s="133">
        <v>35.133008316707496</v>
      </c>
      <c r="S33" s="133">
        <v>0.35596713809874159</v>
      </c>
      <c r="T33" s="133">
        <v>81.398455112125717</v>
      </c>
      <c r="U33" s="133">
        <v>40.78974589270446</v>
      </c>
      <c r="V33" s="133">
        <v>45.687625392957877</v>
      </c>
      <c r="W33" s="133">
        <v>23.990642428736464</v>
      </c>
      <c r="X33" s="133">
        <v>0.64524982540379017</v>
      </c>
      <c r="Y33" s="133">
        <v>3.4271560805243229</v>
      </c>
      <c r="Z33" s="133">
        <v>4339.5873016737733</v>
      </c>
      <c r="AA33" s="133">
        <v>5366.6288339615458</v>
      </c>
      <c r="AB33" s="133">
        <v>6.9621248194349761</v>
      </c>
      <c r="AC33" s="133">
        <v>273.08687277754944</v>
      </c>
      <c r="AD33" s="133">
        <v>19.460000946974347</v>
      </c>
      <c r="AE33" s="133">
        <v>32.049641292388777</v>
      </c>
      <c r="AF33" s="133">
        <v>1778.4010554524446</v>
      </c>
      <c r="AG33" s="133">
        <v>1107.3248297259111</v>
      </c>
      <c r="AH33" s="133">
        <v>995.68875693267319</v>
      </c>
      <c r="AI33" s="133">
        <v>508.02067173087272</v>
      </c>
      <c r="AJ33" s="133">
        <v>218.38484802768193</v>
      </c>
      <c r="AK33" s="133">
        <v>214.02029752057007</v>
      </c>
      <c r="AL33" s="133">
        <v>376.14445862990431</v>
      </c>
      <c r="AM33" s="135">
        <f t="shared" si="0"/>
        <v>15520.650067656359</v>
      </c>
      <c r="AN33" s="133">
        <v>15061.509053207246</v>
      </c>
      <c r="AO33" s="133">
        <v>166.92346765056382</v>
      </c>
      <c r="AP33" s="135">
        <f t="shared" si="1"/>
        <v>15228.43252085781</v>
      </c>
      <c r="AQ33" s="133">
        <v>0</v>
      </c>
      <c r="AR33" s="133">
        <v>0</v>
      </c>
      <c r="AS33" s="135">
        <f t="shared" si="2"/>
        <v>0</v>
      </c>
      <c r="AT33" s="133">
        <v>957.54251467925064</v>
      </c>
      <c r="AU33" s="135">
        <f t="shared" si="3"/>
        <v>16185.975035537062</v>
      </c>
      <c r="AV33" s="99">
        <f t="shared" si="4"/>
        <v>31706.625103193423</v>
      </c>
      <c r="AY33" s="175"/>
    </row>
    <row r="34" spans="1:51">
      <c r="A34" s="47" t="s">
        <v>189</v>
      </c>
      <c r="B34" s="24" t="s">
        <v>191</v>
      </c>
      <c r="C34" s="178" t="s">
        <v>190</v>
      </c>
      <c r="D34" s="133">
        <v>3.5358961994384277</v>
      </c>
      <c r="E34" s="133">
        <v>86.744185241117719</v>
      </c>
      <c r="F34" s="133">
        <v>23.181322393201413</v>
      </c>
      <c r="G34" s="133">
        <v>260.53177256902336</v>
      </c>
      <c r="H34" s="133">
        <v>40.107933246353262</v>
      </c>
      <c r="I34" s="133">
        <v>0.51385161227856047</v>
      </c>
      <c r="J34" s="133">
        <v>68.10851007689476</v>
      </c>
      <c r="K34" s="133">
        <v>39.575259725975123</v>
      </c>
      <c r="L34" s="133">
        <v>14.339783999032571</v>
      </c>
      <c r="M34" s="133">
        <v>6.5765962590480278</v>
      </c>
      <c r="N34" s="133">
        <v>11.953542171521768</v>
      </c>
      <c r="O34" s="133">
        <v>199.4467169839813</v>
      </c>
      <c r="P34" s="133">
        <v>24.733279952225985</v>
      </c>
      <c r="Q34" s="133">
        <v>15.077470099608039</v>
      </c>
      <c r="R34" s="133">
        <v>1163.2368451067061</v>
      </c>
      <c r="S34" s="133">
        <v>64.476933016180837</v>
      </c>
      <c r="T34" s="133">
        <v>1152.3361194927697</v>
      </c>
      <c r="U34" s="133">
        <v>155.64175029899224</v>
      </c>
      <c r="V34" s="133">
        <v>336.47110542853159</v>
      </c>
      <c r="W34" s="133">
        <v>328.52857830103977</v>
      </c>
      <c r="X34" s="133">
        <v>331.29589595971129</v>
      </c>
      <c r="Y34" s="133">
        <v>209.55436211264765</v>
      </c>
      <c r="Z34" s="133">
        <v>250.15638631365843</v>
      </c>
      <c r="AA34" s="133">
        <v>5460.4137148610971</v>
      </c>
      <c r="AB34" s="133">
        <v>58.35909246238041</v>
      </c>
      <c r="AC34" s="133">
        <v>2491.3559869029336</v>
      </c>
      <c r="AD34" s="133">
        <v>322.14835975481788</v>
      </c>
      <c r="AE34" s="133">
        <v>309.09912845977817</v>
      </c>
      <c r="AF34" s="133">
        <v>155.79258561659503</v>
      </c>
      <c r="AG34" s="133">
        <v>896.94742097106587</v>
      </c>
      <c r="AH34" s="133">
        <v>901.99296782378576</v>
      </c>
      <c r="AI34" s="133">
        <v>522.70766198891965</v>
      </c>
      <c r="AJ34" s="133">
        <v>252.61810300092301</v>
      </c>
      <c r="AK34" s="133">
        <v>551.13812258530993</v>
      </c>
      <c r="AL34" s="133">
        <v>2828.4262016762445</v>
      </c>
      <c r="AM34" s="135">
        <f t="shared" si="0"/>
        <v>19537.123442663789</v>
      </c>
      <c r="AN34" s="133">
        <v>39052.383652796052</v>
      </c>
      <c r="AO34" s="133">
        <v>0</v>
      </c>
      <c r="AP34" s="135">
        <f t="shared" si="1"/>
        <v>39052.383652796052</v>
      </c>
      <c r="AQ34" s="133">
        <v>0</v>
      </c>
      <c r="AR34" s="133">
        <v>0</v>
      </c>
      <c r="AS34" s="135">
        <f t="shared" si="2"/>
        <v>0</v>
      </c>
      <c r="AT34" s="133">
        <v>37851.893819805809</v>
      </c>
      <c r="AU34" s="135">
        <f t="shared" si="3"/>
        <v>76904.277472601854</v>
      </c>
      <c r="AV34" s="99">
        <f t="shared" si="4"/>
        <v>96441.400915265636</v>
      </c>
      <c r="AY34" s="175"/>
    </row>
    <row r="35" spans="1:51">
      <c r="A35" s="47" t="s">
        <v>192</v>
      </c>
      <c r="B35" s="24" t="s">
        <v>194</v>
      </c>
      <c r="C35" s="178" t="s">
        <v>193</v>
      </c>
      <c r="D35" s="133">
        <v>0</v>
      </c>
      <c r="E35" s="133">
        <v>7.3142110941569998</v>
      </c>
      <c r="F35" s="133">
        <v>3.2904870899908389</v>
      </c>
      <c r="G35" s="133">
        <v>71.682001344301597</v>
      </c>
      <c r="H35" s="133">
        <v>156.82797479055654</v>
      </c>
      <c r="I35" s="133">
        <v>5.3206022493045145E-2</v>
      </c>
      <c r="J35" s="133">
        <v>5.5644599944024167</v>
      </c>
      <c r="K35" s="133">
        <v>1.2214732481565209</v>
      </c>
      <c r="L35" s="133">
        <v>0.41640359387648851</v>
      </c>
      <c r="M35" s="133">
        <v>0.2249228230914728</v>
      </c>
      <c r="N35" s="133">
        <v>2.4613027045768159</v>
      </c>
      <c r="O35" s="133">
        <v>7.8552058887618132</v>
      </c>
      <c r="P35" s="133">
        <v>1.5755044920089702</v>
      </c>
      <c r="Q35" s="133">
        <v>5.0555732216830318</v>
      </c>
      <c r="R35" s="133">
        <v>38.795602915830891</v>
      </c>
      <c r="S35" s="133">
        <v>0.25250908930525628</v>
      </c>
      <c r="T35" s="133">
        <v>21.015876019455003</v>
      </c>
      <c r="U35" s="133">
        <v>4.5426500340902844</v>
      </c>
      <c r="V35" s="133">
        <v>5.614085441180233</v>
      </c>
      <c r="W35" s="133">
        <v>25.5115245070577</v>
      </c>
      <c r="X35" s="133">
        <v>0</v>
      </c>
      <c r="Y35" s="133">
        <v>18.754094203258269</v>
      </c>
      <c r="Z35" s="133">
        <v>22.727520459950771</v>
      </c>
      <c r="AA35" s="133">
        <v>1352.5776742222997</v>
      </c>
      <c r="AB35" s="133">
        <v>587.58999756762501</v>
      </c>
      <c r="AC35" s="133">
        <v>895.77040768021436</v>
      </c>
      <c r="AD35" s="133">
        <v>21.04146804733567</v>
      </c>
      <c r="AE35" s="133">
        <v>127.16899532275026</v>
      </c>
      <c r="AF35" s="133">
        <v>27.657471262298269</v>
      </c>
      <c r="AG35" s="133">
        <v>117.40187614623625</v>
      </c>
      <c r="AH35" s="133">
        <v>223.91066107009922</v>
      </c>
      <c r="AI35" s="133">
        <v>328.65322190875446</v>
      </c>
      <c r="AJ35" s="133">
        <v>193.91146910798739</v>
      </c>
      <c r="AK35" s="133">
        <v>27.146991941428752</v>
      </c>
      <c r="AL35" s="133">
        <v>382.70741558409782</v>
      </c>
      <c r="AM35" s="135">
        <f t="shared" si="0"/>
        <v>4686.2942388393112</v>
      </c>
      <c r="AN35" s="133">
        <v>0</v>
      </c>
      <c r="AO35" s="133">
        <v>497.13029361697801</v>
      </c>
      <c r="AP35" s="135">
        <f t="shared" si="1"/>
        <v>497.13029361697801</v>
      </c>
      <c r="AQ35" s="133">
        <v>1487.40509518419</v>
      </c>
      <c r="AR35" s="133">
        <v>0</v>
      </c>
      <c r="AS35" s="135">
        <f t="shared" si="2"/>
        <v>1487.40509518419</v>
      </c>
      <c r="AT35" s="133">
        <v>1181.9310385843751</v>
      </c>
      <c r="AU35" s="135">
        <f t="shared" si="3"/>
        <v>3166.4664273855433</v>
      </c>
      <c r="AV35" s="99">
        <f t="shared" si="4"/>
        <v>7852.7606662248545</v>
      </c>
      <c r="AY35" s="175"/>
    </row>
    <row r="36" spans="1:51">
      <c r="A36" s="47" t="s">
        <v>195</v>
      </c>
      <c r="B36" s="24" t="s">
        <v>197</v>
      </c>
      <c r="C36" s="178" t="s">
        <v>196</v>
      </c>
      <c r="D36" s="133">
        <v>429.03468422088599</v>
      </c>
      <c r="E36" s="133">
        <v>718.69323316932355</v>
      </c>
      <c r="F36" s="133">
        <v>689.4702009831426</v>
      </c>
      <c r="G36" s="133">
        <v>943.48392746870695</v>
      </c>
      <c r="H36" s="133">
        <v>252.77116598612199</v>
      </c>
      <c r="I36" s="133">
        <v>202.03156031224407</v>
      </c>
      <c r="J36" s="133">
        <v>103.84679804121657</v>
      </c>
      <c r="K36" s="133">
        <v>613.98446485217028</v>
      </c>
      <c r="L36" s="133">
        <v>643.88636174244516</v>
      </c>
      <c r="M36" s="133">
        <v>9.635559478650622</v>
      </c>
      <c r="N36" s="133">
        <v>44.684216019867797</v>
      </c>
      <c r="O36" s="133">
        <v>2258.6334073690136</v>
      </c>
      <c r="P36" s="133">
        <v>620.87552823160104</v>
      </c>
      <c r="Q36" s="133">
        <v>362.57960154254283</v>
      </c>
      <c r="R36" s="133">
        <v>4766.6754321284625</v>
      </c>
      <c r="S36" s="133">
        <v>473.95175203572558</v>
      </c>
      <c r="T36" s="133">
        <v>7279.2224292413448</v>
      </c>
      <c r="U36" s="133">
        <v>2880.1072671501311</v>
      </c>
      <c r="V36" s="133">
        <v>356.42147477604487</v>
      </c>
      <c r="W36" s="133">
        <v>368.36862432299506</v>
      </c>
      <c r="X36" s="133">
        <v>137.22031109890554</v>
      </c>
      <c r="Y36" s="133">
        <v>1138.1236413917366</v>
      </c>
      <c r="Z36" s="133">
        <v>420.72495503219614</v>
      </c>
      <c r="AA36" s="133">
        <v>455.17310924668766</v>
      </c>
      <c r="AB36" s="133">
        <v>128.54558473808225</v>
      </c>
      <c r="AC36" s="133">
        <v>3495.7313802425078</v>
      </c>
      <c r="AD36" s="133">
        <v>3885.5345937797169</v>
      </c>
      <c r="AE36" s="133">
        <v>219.98311689660042</v>
      </c>
      <c r="AF36" s="133">
        <v>309.49789486928063</v>
      </c>
      <c r="AG36" s="133">
        <v>352.61220520104132</v>
      </c>
      <c r="AH36" s="133">
        <v>434.96067515047849</v>
      </c>
      <c r="AI36" s="133">
        <v>684.37022576226525</v>
      </c>
      <c r="AJ36" s="133">
        <v>733.30798096665558</v>
      </c>
      <c r="AK36" s="133">
        <v>1069.9696066933386</v>
      </c>
      <c r="AL36" s="133">
        <v>2093.7330154443021</v>
      </c>
      <c r="AM36" s="135">
        <f t="shared" si="0"/>
        <v>39577.845985586428</v>
      </c>
      <c r="AN36" s="133">
        <v>14521.873348634081</v>
      </c>
      <c r="AO36" s="133">
        <v>0</v>
      </c>
      <c r="AP36" s="135">
        <f t="shared" si="1"/>
        <v>14521.873348634081</v>
      </c>
      <c r="AQ36" s="133">
        <v>0</v>
      </c>
      <c r="AR36" s="133">
        <v>0</v>
      </c>
      <c r="AS36" s="135">
        <f t="shared" si="2"/>
        <v>0</v>
      </c>
      <c r="AT36" s="133">
        <v>8522.9508366055725</v>
      </c>
      <c r="AU36" s="135">
        <f t="shared" si="3"/>
        <v>23044.824185239653</v>
      </c>
      <c r="AV36" s="99">
        <f t="shared" si="4"/>
        <v>62622.670170826081</v>
      </c>
      <c r="AY36" s="175"/>
    </row>
    <row r="37" spans="1:51">
      <c r="A37" s="47" t="s">
        <v>198</v>
      </c>
      <c r="B37" s="22" t="s">
        <v>200</v>
      </c>
      <c r="C37" s="179" t="s">
        <v>199</v>
      </c>
      <c r="D37" s="133">
        <v>244.74997920972876</v>
      </c>
      <c r="E37" s="133">
        <v>180.28522795920529</v>
      </c>
      <c r="F37" s="133">
        <v>41.047799245473151</v>
      </c>
      <c r="G37" s="133">
        <v>1725.8558163777434</v>
      </c>
      <c r="H37" s="133">
        <v>262.85818726008392</v>
      </c>
      <c r="I37" s="133">
        <v>0.82983571576833826</v>
      </c>
      <c r="J37" s="133">
        <v>18.549657221015742</v>
      </c>
      <c r="K37" s="133">
        <v>56.144089425790241</v>
      </c>
      <c r="L37" s="133">
        <v>26.915395057580703</v>
      </c>
      <c r="M37" s="133">
        <v>29.72782821195786</v>
      </c>
      <c r="N37" s="133">
        <v>28.271191627781459</v>
      </c>
      <c r="O37" s="133">
        <v>57.952948978693641</v>
      </c>
      <c r="P37" s="133">
        <v>50.028304286213647</v>
      </c>
      <c r="Q37" s="133">
        <v>29.019702700939551</v>
      </c>
      <c r="R37" s="133">
        <v>2779.2308759548655</v>
      </c>
      <c r="S37" s="133">
        <v>90.091860471744667</v>
      </c>
      <c r="T37" s="133">
        <v>1523.5066059978267</v>
      </c>
      <c r="U37" s="133">
        <v>925.83333045107406</v>
      </c>
      <c r="V37" s="133">
        <v>373.42413133716963</v>
      </c>
      <c r="W37" s="133">
        <v>568.06709180473877</v>
      </c>
      <c r="X37" s="133">
        <v>465.75416401753995</v>
      </c>
      <c r="Y37" s="133">
        <v>749.28885863474704</v>
      </c>
      <c r="Z37" s="133">
        <v>204.39325284342476</v>
      </c>
      <c r="AA37" s="133">
        <v>1736.84160071973</v>
      </c>
      <c r="AB37" s="133">
        <v>215.34680105061068</v>
      </c>
      <c r="AC37" s="133">
        <v>2858.636264587929</v>
      </c>
      <c r="AD37" s="133">
        <v>151.22656779986562</v>
      </c>
      <c r="AE37" s="133">
        <v>992.2669486537518</v>
      </c>
      <c r="AF37" s="133">
        <v>955.12220361310165</v>
      </c>
      <c r="AG37" s="133">
        <v>4813.7693016059202</v>
      </c>
      <c r="AH37" s="133">
        <v>272.29570478772126</v>
      </c>
      <c r="AI37" s="133">
        <v>469.30641176846279</v>
      </c>
      <c r="AJ37" s="133">
        <v>12.05309699216062</v>
      </c>
      <c r="AK37" s="133">
        <v>799.39017430153342</v>
      </c>
      <c r="AL37" s="133">
        <v>1130.2866031968115</v>
      </c>
      <c r="AM37" s="135">
        <f t="shared" si="0"/>
        <v>24838.367813868703</v>
      </c>
      <c r="AN37" s="133">
        <v>88078.493010961713</v>
      </c>
      <c r="AO37" s="133">
        <v>368.75364928400717</v>
      </c>
      <c r="AP37" s="135">
        <f t="shared" si="1"/>
        <v>88447.246660245713</v>
      </c>
      <c r="AQ37" s="133">
        <v>0</v>
      </c>
      <c r="AR37" s="133">
        <v>0</v>
      </c>
      <c r="AS37" s="135">
        <f t="shared" si="2"/>
        <v>0</v>
      </c>
      <c r="AT37" s="133">
        <v>0</v>
      </c>
      <c r="AU37" s="135">
        <f t="shared" si="3"/>
        <v>88447.246660245713</v>
      </c>
      <c r="AV37" s="99">
        <f t="shared" si="4"/>
        <v>113285.61447411441</v>
      </c>
      <c r="AY37" s="175"/>
    </row>
    <row r="38" spans="1:51">
      <c r="A38" s="47" t="s">
        <v>201</v>
      </c>
      <c r="B38" s="24" t="s">
        <v>203</v>
      </c>
      <c r="C38" s="178" t="s">
        <v>202</v>
      </c>
      <c r="D38" s="133">
        <v>105.45370299563236</v>
      </c>
      <c r="E38" s="133">
        <v>199.05693406072444</v>
      </c>
      <c r="F38" s="133">
        <v>123.23236744978843</v>
      </c>
      <c r="G38" s="133">
        <v>565.9258528717894</v>
      </c>
      <c r="H38" s="133">
        <v>49.359426233305769</v>
      </c>
      <c r="I38" s="133">
        <v>23.190713467574504</v>
      </c>
      <c r="J38" s="133">
        <v>10.175763705960424</v>
      </c>
      <c r="K38" s="133">
        <v>23.763503030792325</v>
      </c>
      <c r="L38" s="133">
        <v>16.926422876550827</v>
      </c>
      <c r="M38" s="133">
        <v>1.9568304754480714</v>
      </c>
      <c r="N38" s="133">
        <v>8.4593675934522228</v>
      </c>
      <c r="O38" s="133">
        <v>112.22654601809469</v>
      </c>
      <c r="P38" s="133">
        <v>119.89572391692215</v>
      </c>
      <c r="Q38" s="133">
        <v>24.499738830611648</v>
      </c>
      <c r="R38" s="133">
        <v>15769.664933896003</v>
      </c>
      <c r="S38" s="133">
        <v>231.7808007003685</v>
      </c>
      <c r="T38" s="133">
        <v>2488.3772991304568</v>
      </c>
      <c r="U38" s="133">
        <v>2509.3893380551817</v>
      </c>
      <c r="V38" s="133">
        <v>5506.1483356455219</v>
      </c>
      <c r="W38" s="133">
        <v>909.08933302389346</v>
      </c>
      <c r="X38" s="133">
        <v>143.99723091724744</v>
      </c>
      <c r="Y38" s="133">
        <v>215.51783773869124</v>
      </c>
      <c r="Z38" s="133">
        <v>690.5148418096386</v>
      </c>
      <c r="AA38" s="133">
        <v>971.43583530843478</v>
      </c>
      <c r="AB38" s="133">
        <v>47.051750542838938</v>
      </c>
      <c r="AC38" s="133">
        <v>3597.1317005274486</v>
      </c>
      <c r="AD38" s="133">
        <v>99.142126058971428</v>
      </c>
      <c r="AE38" s="133">
        <v>4656.6919384944194</v>
      </c>
      <c r="AF38" s="133">
        <v>362.83524094812532</v>
      </c>
      <c r="AG38" s="133">
        <v>1323.9321825300185</v>
      </c>
      <c r="AH38" s="133">
        <v>67.322149401884417</v>
      </c>
      <c r="AI38" s="133">
        <v>69.349799448214938</v>
      </c>
      <c r="AJ38" s="133">
        <v>63.340714355505376</v>
      </c>
      <c r="AK38" s="133">
        <v>1131.6854086039552</v>
      </c>
      <c r="AL38" s="133">
        <v>2159.9641682821361</v>
      </c>
      <c r="AM38" s="135">
        <f t="shared" si="0"/>
        <v>44398.485858945613</v>
      </c>
      <c r="AN38" s="133">
        <v>816.28379804804263</v>
      </c>
      <c r="AO38" s="133">
        <v>250.22892973418814</v>
      </c>
      <c r="AP38" s="135">
        <f t="shared" si="1"/>
        <v>1066.5127277822307</v>
      </c>
      <c r="AQ38" s="133">
        <v>4163.6309609147838</v>
      </c>
      <c r="AR38" s="133">
        <v>0</v>
      </c>
      <c r="AS38" s="135">
        <f t="shared" si="2"/>
        <v>4163.6309609147838</v>
      </c>
      <c r="AT38" s="133">
        <v>7986.8932895904099</v>
      </c>
      <c r="AU38" s="135">
        <f t="shared" si="3"/>
        <v>13217.036978287426</v>
      </c>
      <c r="AV38" s="99">
        <f t="shared" si="4"/>
        <v>57615.522837233038</v>
      </c>
      <c r="AY38" s="175"/>
    </row>
    <row r="39" spans="1:51">
      <c r="A39" s="47" t="s">
        <v>204</v>
      </c>
      <c r="B39" s="24" t="s">
        <v>206</v>
      </c>
      <c r="C39" s="178" t="s">
        <v>205</v>
      </c>
      <c r="D39" s="133">
        <v>1058.4572296691922</v>
      </c>
      <c r="E39" s="133">
        <v>724.0211988634353</v>
      </c>
      <c r="F39" s="133">
        <v>140.20243316982143</v>
      </c>
      <c r="G39" s="133">
        <v>296.91669891470985</v>
      </c>
      <c r="H39" s="133">
        <v>45.169738059271808</v>
      </c>
      <c r="I39" s="133">
        <v>0</v>
      </c>
      <c r="J39" s="133">
        <v>12.742316593016485</v>
      </c>
      <c r="K39" s="133">
        <v>23.58311848156767</v>
      </c>
      <c r="L39" s="133">
        <v>8.5570095871437371</v>
      </c>
      <c r="M39" s="133">
        <v>14.55312815904972</v>
      </c>
      <c r="N39" s="133">
        <v>12.190545803356848</v>
      </c>
      <c r="O39" s="133">
        <v>97.753273037693603</v>
      </c>
      <c r="P39" s="133">
        <v>127.08198199797182</v>
      </c>
      <c r="Q39" s="133">
        <v>47.69476493220688</v>
      </c>
      <c r="R39" s="133">
        <v>1492.7863544023828</v>
      </c>
      <c r="S39" s="133">
        <v>105.42293550518181</v>
      </c>
      <c r="T39" s="133">
        <v>1059.2649552523014</v>
      </c>
      <c r="U39" s="133">
        <v>241.21149682828667</v>
      </c>
      <c r="V39" s="133">
        <v>54.052185192306531</v>
      </c>
      <c r="W39" s="133">
        <v>265.04411684828489</v>
      </c>
      <c r="X39" s="133">
        <v>325.56793521922782</v>
      </c>
      <c r="Y39" s="133">
        <v>127.66660991410888</v>
      </c>
      <c r="Z39" s="133">
        <v>941.151070286655</v>
      </c>
      <c r="AA39" s="133">
        <v>3803.7377715583234</v>
      </c>
      <c r="AB39" s="133">
        <v>11.344770085744388</v>
      </c>
      <c r="AC39" s="133">
        <v>1925.142902710247</v>
      </c>
      <c r="AD39" s="133">
        <v>338.22852237327146</v>
      </c>
      <c r="AE39" s="133">
        <v>732.03223949187327</v>
      </c>
      <c r="AF39" s="133">
        <v>229.43580486068447</v>
      </c>
      <c r="AG39" s="133">
        <v>851.27141457723519</v>
      </c>
      <c r="AH39" s="133">
        <v>38.93135402575259</v>
      </c>
      <c r="AI39" s="133">
        <v>39.329693963723386</v>
      </c>
      <c r="AJ39" s="133">
        <v>34.538676994429501</v>
      </c>
      <c r="AK39" s="133">
        <v>558.68293620146346</v>
      </c>
      <c r="AL39" s="133">
        <v>1227.6086251415752</v>
      </c>
      <c r="AM39" s="135">
        <f t="shared" si="0"/>
        <v>17011.375808701498</v>
      </c>
      <c r="AN39" s="133">
        <v>1062.8202521260455</v>
      </c>
      <c r="AO39" s="133">
        <v>280.82683771198214</v>
      </c>
      <c r="AP39" s="135">
        <f t="shared" si="1"/>
        <v>1343.6470898380276</v>
      </c>
      <c r="AQ39" s="133">
        <v>4461.0331724086964</v>
      </c>
      <c r="AR39" s="133">
        <v>0</v>
      </c>
      <c r="AS39" s="135">
        <f t="shared" si="2"/>
        <v>4461.0331724086964</v>
      </c>
      <c r="AT39" s="133">
        <v>2098.2844921953333</v>
      </c>
      <c r="AU39" s="135">
        <f t="shared" si="3"/>
        <v>7902.9647544420568</v>
      </c>
      <c r="AV39" s="99">
        <f t="shared" si="4"/>
        <v>24914.340563143553</v>
      </c>
      <c r="AY39" s="175"/>
    </row>
    <row r="40" spans="1:51">
      <c r="A40" s="47" t="s">
        <v>207</v>
      </c>
      <c r="B40" s="24" t="s">
        <v>209</v>
      </c>
      <c r="C40" s="178" t="s">
        <v>208</v>
      </c>
      <c r="D40" s="133">
        <v>1.2016587864923866E-2</v>
      </c>
      <c r="E40" s="133">
        <v>1368.3657730541031</v>
      </c>
      <c r="F40" s="133">
        <v>51.779432583624676</v>
      </c>
      <c r="G40" s="133">
        <v>573.65784786237384</v>
      </c>
      <c r="H40" s="133">
        <v>69.651698949745736</v>
      </c>
      <c r="I40" s="133">
        <v>0</v>
      </c>
      <c r="J40" s="133">
        <v>20.24520211924283</v>
      </c>
      <c r="K40" s="133">
        <v>61.41276943050017</v>
      </c>
      <c r="L40" s="133">
        <v>38.024077235384397</v>
      </c>
      <c r="M40" s="133">
        <v>12.645057889685489</v>
      </c>
      <c r="N40" s="133">
        <v>10.89677780548733</v>
      </c>
      <c r="O40" s="133">
        <v>219.95865723244299</v>
      </c>
      <c r="P40" s="133">
        <v>270.09696078875419</v>
      </c>
      <c r="Q40" s="133">
        <v>45.229802856768018</v>
      </c>
      <c r="R40" s="133">
        <v>7057.7390038258845</v>
      </c>
      <c r="S40" s="133">
        <v>43.058541721591155</v>
      </c>
      <c r="T40" s="133">
        <v>1979.1145154914248</v>
      </c>
      <c r="U40" s="133">
        <v>247.10773660893321</v>
      </c>
      <c r="V40" s="133">
        <v>13859.540211353156</v>
      </c>
      <c r="W40" s="133">
        <v>558.97054904059928</v>
      </c>
      <c r="X40" s="133">
        <v>196.91614948910271</v>
      </c>
      <c r="Y40" s="133">
        <v>346.22039009192554</v>
      </c>
      <c r="Z40" s="133">
        <v>608.67781462807193</v>
      </c>
      <c r="AA40" s="133">
        <v>4866.8087386101706</v>
      </c>
      <c r="AB40" s="133">
        <v>29.892537312079781</v>
      </c>
      <c r="AC40" s="133">
        <v>1173.3120253150926</v>
      </c>
      <c r="AD40" s="133">
        <v>214.27286784301168</v>
      </c>
      <c r="AE40" s="133">
        <v>2233.6586144219282</v>
      </c>
      <c r="AF40" s="133">
        <v>218.86404846620235</v>
      </c>
      <c r="AG40" s="133">
        <v>1872.8056745852757</v>
      </c>
      <c r="AH40" s="133">
        <v>193.49406119276063</v>
      </c>
      <c r="AI40" s="133">
        <v>68.286729123330673</v>
      </c>
      <c r="AJ40" s="133">
        <v>128.73640763446468</v>
      </c>
      <c r="AK40" s="133">
        <v>386.87455528732789</v>
      </c>
      <c r="AL40" s="133">
        <v>1360.9895139416906</v>
      </c>
      <c r="AM40" s="135">
        <f t="shared" si="0"/>
        <v>40387.316760380003</v>
      </c>
      <c r="AN40" s="133">
        <v>10693.613708379338</v>
      </c>
      <c r="AO40" s="133">
        <v>1034.3539772779477</v>
      </c>
      <c r="AP40" s="135">
        <f t="shared" si="1"/>
        <v>11727.967685657286</v>
      </c>
      <c r="AQ40" s="133">
        <v>0</v>
      </c>
      <c r="AR40" s="133">
        <v>0</v>
      </c>
      <c r="AS40" s="135">
        <f t="shared" si="2"/>
        <v>0</v>
      </c>
      <c r="AT40" s="133">
        <v>31031.189597265929</v>
      </c>
      <c r="AU40" s="135">
        <f t="shared" si="3"/>
        <v>42759.157282923217</v>
      </c>
      <c r="AV40" s="99">
        <f t="shared" si="4"/>
        <v>83146.474043303228</v>
      </c>
      <c r="AY40" s="175"/>
    </row>
    <row r="41" spans="1:51">
      <c r="A41" s="47" t="s">
        <v>210</v>
      </c>
      <c r="B41" s="24" t="s">
        <v>212</v>
      </c>
      <c r="C41" s="178" t="s">
        <v>211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64.625203063858692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0.1708824430992282</v>
      </c>
      <c r="AG41" s="133">
        <v>0</v>
      </c>
      <c r="AH41" s="133">
        <v>2041.3795816411048</v>
      </c>
      <c r="AI41" s="133">
        <v>524.27880104124267</v>
      </c>
      <c r="AJ41" s="133">
        <v>185.09146828082723</v>
      </c>
      <c r="AK41" s="133">
        <v>129.81966467239928</v>
      </c>
      <c r="AL41" s="133">
        <v>274.68466664342611</v>
      </c>
      <c r="AM41" s="135">
        <f t="shared" si="0"/>
        <v>3220.0502677859577</v>
      </c>
      <c r="AN41" s="133">
        <v>494.66160230280821</v>
      </c>
      <c r="AO41" s="133">
        <v>69573.755015315983</v>
      </c>
      <c r="AP41" s="135">
        <f t="shared" si="1"/>
        <v>70068.416617618786</v>
      </c>
      <c r="AQ41" s="133">
        <v>0</v>
      </c>
      <c r="AR41" s="133">
        <v>0</v>
      </c>
      <c r="AS41" s="135">
        <f t="shared" si="2"/>
        <v>0</v>
      </c>
      <c r="AT41" s="133">
        <v>4134.1621504938885</v>
      </c>
      <c r="AU41" s="135">
        <f t="shared" si="3"/>
        <v>74202.578768112668</v>
      </c>
      <c r="AV41" s="99">
        <f t="shared" si="4"/>
        <v>77422.62903589863</v>
      </c>
      <c r="AY41" s="175"/>
    </row>
    <row r="42" spans="1:51">
      <c r="A42" s="47" t="s">
        <v>213</v>
      </c>
      <c r="B42" s="24" t="s">
        <v>215</v>
      </c>
      <c r="C42" s="178" t="s">
        <v>214</v>
      </c>
      <c r="D42" s="133">
        <v>0</v>
      </c>
      <c r="E42" s="133">
        <v>41.404913233583059</v>
      </c>
      <c r="F42" s="133">
        <v>1.2908621437333203</v>
      </c>
      <c r="G42" s="133">
        <v>17.16411623221758</v>
      </c>
      <c r="H42" s="133">
        <v>7.6355816292323533E-2</v>
      </c>
      <c r="I42" s="133">
        <v>0</v>
      </c>
      <c r="J42" s="133">
        <v>4.279501098074219E-2</v>
      </c>
      <c r="K42" s="133">
        <v>6.0175699721991903E-2</v>
      </c>
      <c r="L42" s="133">
        <v>4.7828433094838516E-2</v>
      </c>
      <c r="M42" s="133">
        <v>0</v>
      </c>
      <c r="N42" s="133">
        <v>2.2875315612464195</v>
      </c>
      <c r="O42" s="133">
        <v>9.2116671340712608E-2</v>
      </c>
      <c r="P42" s="133">
        <v>0</v>
      </c>
      <c r="Q42" s="133">
        <v>0.42576791443808104</v>
      </c>
      <c r="R42" s="133">
        <v>135.90372126008154</v>
      </c>
      <c r="S42" s="133">
        <v>0.22892132673882995</v>
      </c>
      <c r="T42" s="133">
        <v>20.089076372675748</v>
      </c>
      <c r="U42" s="133">
        <v>2.3821689912368065</v>
      </c>
      <c r="V42" s="133">
        <v>102.57302392935658</v>
      </c>
      <c r="W42" s="133">
        <v>32.643069775067261</v>
      </c>
      <c r="X42" s="133">
        <v>0</v>
      </c>
      <c r="Y42" s="133">
        <v>4.992120804668831</v>
      </c>
      <c r="Z42" s="133">
        <v>76.61245296955515</v>
      </c>
      <c r="AA42" s="133">
        <v>0.9269005697123156</v>
      </c>
      <c r="AB42" s="133">
        <v>0.81886035460497986</v>
      </c>
      <c r="AC42" s="133">
        <v>376.60639935903902</v>
      </c>
      <c r="AD42" s="133">
        <v>1.5604661665380697</v>
      </c>
      <c r="AE42" s="133">
        <v>136.36053838872013</v>
      </c>
      <c r="AF42" s="133">
        <v>110.67370583687257</v>
      </c>
      <c r="AG42" s="133">
        <v>169.16721120922506</v>
      </c>
      <c r="AH42" s="133">
        <v>722.83270291698227</v>
      </c>
      <c r="AI42" s="133">
        <v>116.55887176117351</v>
      </c>
      <c r="AJ42" s="133">
        <v>37.539038939021019</v>
      </c>
      <c r="AK42" s="133">
        <v>152.53908921509375</v>
      </c>
      <c r="AL42" s="133">
        <v>34.360251039211825</v>
      </c>
      <c r="AM42" s="135">
        <f t="shared" si="0"/>
        <v>2298.2610539022239</v>
      </c>
      <c r="AN42" s="133">
        <v>26111.515515699146</v>
      </c>
      <c r="AO42" s="133">
        <v>43645.475564319298</v>
      </c>
      <c r="AP42" s="135">
        <f t="shared" si="1"/>
        <v>69756.991080018444</v>
      </c>
      <c r="AQ42" s="133">
        <v>0</v>
      </c>
      <c r="AR42" s="133">
        <v>0</v>
      </c>
      <c r="AS42" s="135">
        <f t="shared" si="2"/>
        <v>0</v>
      </c>
      <c r="AT42" s="133">
        <v>4930.3045441515305</v>
      </c>
      <c r="AU42" s="135">
        <f t="shared" si="3"/>
        <v>74687.295624169972</v>
      </c>
      <c r="AV42" s="99">
        <f t="shared" si="4"/>
        <v>76985.5566780722</v>
      </c>
      <c r="AY42" s="175"/>
    </row>
    <row r="43" spans="1:51">
      <c r="A43" s="47" t="s">
        <v>216</v>
      </c>
      <c r="B43" s="24" t="s">
        <v>218</v>
      </c>
      <c r="C43" s="178" t="s">
        <v>217</v>
      </c>
      <c r="D43" s="133">
        <v>0</v>
      </c>
      <c r="E43" s="133">
        <v>8.7231172260123095</v>
      </c>
      <c r="F43" s="133">
        <v>0.27200752376657139</v>
      </c>
      <c r="G43" s="133">
        <v>3.6299058829151849</v>
      </c>
      <c r="H43" s="133">
        <v>1.5806003619412777E-2</v>
      </c>
      <c r="I43" s="133">
        <v>0</v>
      </c>
      <c r="J43" s="133">
        <v>9.0146905961240188E-3</v>
      </c>
      <c r="K43" s="133">
        <v>1.2796024252666344E-2</v>
      </c>
      <c r="L43" s="133">
        <v>1.0424593418974726E-2</v>
      </c>
      <c r="M43" s="133">
        <v>0</v>
      </c>
      <c r="N43" s="133">
        <v>0.48233826188960721</v>
      </c>
      <c r="O43" s="133">
        <v>1.9312360122068033E-2</v>
      </c>
      <c r="P43" s="133">
        <v>0</v>
      </c>
      <c r="Q43" s="133">
        <v>9.0251958672031021E-2</v>
      </c>
      <c r="R43" s="133">
        <v>28.618418137066381</v>
      </c>
      <c r="S43" s="133">
        <v>4.8164924435222425E-2</v>
      </c>
      <c r="T43" s="133">
        <v>4.2466760006326405</v>
      </c>
      <c r="U43" s="133">
        <v>0.50175819151218459</v>
      </c>
      <c r="V43" s="133">
        <v>21.68433730892577</v>
      </c>
      <c r="W43" s="133">
        <v>7.1256149748820468</v>
      </c>
      <c r="X43" s="133">
        <v>0</v>
      </c>
      <c r="Y43" s="133">
        <v>1.051858441128626</v>
      </c>
      <c r="Z43" s="133">
        <v>29.572464074533581</v>
      </c>
      <c r="AA43" s="133">
        <v>0.19305038440576242</v>
      </c>
      <c r="AB43" s="133">
        <v>0.20319591761080066</v>
      </c>
      <c r="AC43" s="133">
        <v>0.13860925333314197</v>
      </c>
      <c r="AD43" s="133">
        <v>0.32002128123697143</v>
      </c>
      <c r="AE43" s="133">
        <v>28.719995528689243</v>
      </c>
      <c r="AF43" s="133">
        <v>23.345420159292484</v>
      </c>
      <c r="AG43" s="133">
        <v>35.82279549313931</v>
      </c>
      <c r="AH43" s="133">
        <v>279.78220230797416</v>
      </c>
      <c r="AI43" s="133">
        <v>48.232369843495924</v>
      </c>
      <c r="AJ43" s="133">
        <v>22.184275813511594</v>
      </c>
      <c r="AK43" s="133">
        <v>401.73875804936932</v>
      </c>
      <c r="AL43" s="133">
        <v>1105.4262724737987</v>
      </c>
      <c r="AM43" s="135">
        <f t="shared" si="0"/>
        <v>2052.2212330842385</v>
      </c>
      <c r="AN43" s="133">
        <v>33979.720052158315</v>
      </c>
      <c r="AO43" s="133">
        <v>35078.430389095287</v>
      </c>
      <c r="AP43" s="135">
        <f>SUM(AN43:AO43)</f>
        <v>69058.150441253601</v>
      </c>
      <c r="AQ43" s="133">
        <v>0</v>
      </c>
      <c r="AR43" s="133">
        <v>4.9514407208942918E-3</v>
      </c>
      <c r="AS43" s="135">
        <f t="shared" si="2"/>
        <v>4.9514407208942918E-3</v>
      </c>
      <c r="AT43" s="133">
        <v>4047.5691127292603</v>
      </c>
      <c r="AU43" s="135">
        <f t="shared" si="3"/>
        <v>73105.724505423583</v>
      </c>
      <c r="AV43" s="99">
        <f t="shared" si="4"/>
        <v>75157.945738507828</v>
      </c>
      <c r="AY43" s="175"/>
    </row>
    <row r="44" spans="1:51" s="26" customFormat="1">
      <c r="A44" s="47" t="s">
        <v>219</v>
      </c>
      <c r="B44" s="24" t="s">
        <v>220</v>
      </c>
      <c r="C44" s="178" t="s">
        <v>64</v>
      </c>
      <c r="D44" s="133">
        <v>0.10914178779641395</v>
      </c>
      <c r="E44" s="133">
        <v>0.25656531773215108</v>
      </c>
      <c r="F44" s="133">
        <v>2.5173664391158583E-2</v>
      </c>
      <c r="G44" s="133">
        <v>0.2984139272991948</v>
      </c>
      <c r="H44" s="133">
        <v>1.9365661019116271</v>
      </c>
      <c r="I44" s="133">
        <v>0</v>
      </c>
      <c r="J44" s="133">
        <v>1.8063775333730841E-3</v>
      </c>
      <c r="K44" s="133">
        <v>4.7496455930979859E-3</v>
      </c>
      <c r="L44" s="133">
        <v>0.10929966197650014</v>
      </c>
      <c r="M44" s="133">
        <v>1.7762454439505483E-5</v>
      </c>
      <c r="N44" s="133">
        <v>0.31614066022643644</v>
      </c>
      <c r="O44" s="133">
        <v>2.0777877263689903E-3</v>
      </c>
      <c r="P44" s="133">
        <v>8.8746589418096098E-4</v>
      </c>
      <c r="Q44" s="133">
        <v>5.5318829496559651E-3</v>
      </c>
      <c r="R44" s="133">
        <v>1.3735405177818687</v>
      </c>
      <c r="S44" s="133">
        <v>6.3184294631967687E-3</v>
      </c>
      <c r="T44" s="133">
        <v>0.44916193758829076</v>
      </c>
      <c r="U44" s="133">
        <v>3.9307337725768887E-2</v>
      </c>
      <c r="V44" s="133">
        <v>0.60706698691441729</v>
      </c>
      <c r="W44" s="133">
        <v>0.34270455548249829</v>
      </c>
      <c r="X44" s="133">
        <v>8.084319932727379E-4</v>
      </c>
      <c r="Y44" s="133">
        <v>5.1927134403108977E-2</v>
      </c>
      <c r="Z44" s="133">
        <v>70.732139592453848</v>
      </c>
      <c r="AA44" s="133">
        <v>4.8699345475572402E-3</v>
      </c>
      <c r="AB44" s="133">
        <v>3.5495002775640563E-2</v>
      </c>
      <c r="AC44" s="133">
        <v>21.244256175039361</v>
      </c>
      <c r="AD44" s="133">
        <v>1.5862682593895134E-2</v>
      </c>
      <c r="AE44" s="133">
        <v>0.12889371499042571</v>
      </c>
      <c r="AF44" s="133">
        <v>0.27866517298322707</v>
      </c>
      <c r="AG44" s="133">
        <v>0.40125838071754139</v>
      </c>
      <c r="AH44" s="133">
        <v>606.76231573461735</v>
      </c>
      <c r="AI44" s="133">
        <v>103.78233363548321</v>
      </c>
      <c r="AJ44" s="133">
        <v>46.772815461944951</v>
      </c>
      <c r="AK44" s="133">
        <v>475.87692139638244</v>
      </c>
      <c r="AL44" s="133">
        <v>23.842402467640998</v>
      </c>
      <c r="AM44" s="135">
        <f t="shared" si="0"/>
        <v>1355.8154367270074</v>
      </c>
      <c r="AN44" s="133">
        <v>32403.485652028259</v>
      </c>
      <c r="AO44" s="133">
        <v>2800.7663252689863</v>
      </c>
      <c r="AP44" s="135">
        <f t="shared" si="1"/>
        <v>35204.251977297245</v>
      </c>
      <c r="AQ44" s="133">
        <v>0</v>
      </c>
      <c r="AR44" s="133">
        <v>0</v>
      </c>
      <c r="AS44" s="135">
        <f t="shared" si="2"/>
        <v>0</v>
      </c>
      <c r="AT44" s="133">
        <v>16671.192575832669</v>
      </c>
      <c r="AU44" s="135">
        <f t="shared" si="3"/>
        <v>51875.444553129913</v>
      </c>
      <c r="AV44" s="99">
        <f t="shared" si="4"/>
        <v>53231.259989856924</v>
      </c>
      <c r="AX44" s="100"/>
      <c r="AY44" s="175"/>
    </row>
    <row r="45" spans="1:51" s="26" customFormat="1">
      <c r="A45" s="47" t="s">
        <v>221</v>
      </c>
      <c r="B45" s="24" t="s">
        <v>222</v>
      </c>
      <c r="C45" s="178" t="s">
        <v>65</v>
      </c>
      <c r="D45" s="133">
        <v>0</v>
      </c>
      <c r="E45" s="133">
        <v>0.14489816728078156</v>
      </c>
      <c r="F45" s="133">
        <v>18.541781445657044</v>
      </c>
      <c r="G45" s="133">
        <v>0.59429711779046879</v>
      </c>
      <c r="H45" s="133">
        <v>1.9887775646316965E-2</v>
      </c>
      <c r="I45" s="133">
        <v>0</v>
      </c>
      <c r="J45" s="133">
        <v>1.6522491673698807E-3</v>
      </c>
      <c r="K45" s="133">
        <v>5.3589549882946891E-3</v>
      </c>
      <c r="L45" s="133">
        <v>1.4793572857808404E-2</v>
      </c>
      <c r="M45" s="133">
        <v>0</v>
      </c>
      <c r="N45" s="133">
        <v>68.470372571276954</v>
      </c>
      <c r="O45" s="133">
        <v>1.1790662118082365E-2</v>
      </c>
      <c r="P45" s="133">
        <v>0</v>
      </c>
      <c r="Q45" s="133">
        <v>2.953959081196748E-3</v>
      </c>
      <c r="R45" s="133">
        <v>2.8605850720115313</v>
      </c>
      <c r="S45" s="133">
        <v>2.4130931178656684E-2</v>
      </c>
      <c r="T45" s="133">
        <v>382.85538963284569</v>
      </c>
      <c r="U45" s="133">
        <v>244.63133949655295</v>
      </c>
      <c r="V45" s="133">
        <v>0.40464171378758523</v>
      </c>
      <c r="W45" s="133">
        <v>1.6447655674469421</v>
      </c>
      <c r="X45" s="133">
        <v>0</v>
      </c>
      <c r="Y45" s="133">
        <v>0.22802803230007598</v>
      </c>
      <c r="Z45" s="133">
        <v>1.109561804588526</v>
      </c>
      <c r="AA45" s="133">
        <v>0.51357534530389959</v>
      </c>
      <c r="AB45" s="133">
        <v>45.391750344991721</v>
      </c>
      <c r="AC45" s="133">
        <v>49.592758727921421</v>
      </c>
      <c r="AD45" s="133">
        <v>8.4352060549257021E-2</v>
      </c>
      <c r="AE45" s="133">
        <v>1.5257698362159875</v>
      </c>
      <c r="AF45" s="133">
        <v>1.2378424408384079</v>
      </c>
      <c r="AG45" s="133">
        <v>2.907952550762877</v>
      </c>
      <c r="AH45" s="133">
        <v>13.8162594357372</v>
      </c>
      <c r="AI45" s="133">
        <v>18.768227099399045</v>
      </c>
      <c r="AJ45" s="133">
        <v>10.96065313972996</v>
      </c>
      <c r="AK45" s="133">
        <v>1.3237438892949736</v>
      </c>
      <c r="AL45" s="133">
        <v>60.099460703953255</v>
      </c>
      <c r="AM45" s="135">
        <f t="shared" si="0"/>
        <v>927.78857430127437</v>
      </c>
      <c r="AN45" s="133">
        <v>31915.225382104283</v>
      </c>
      <c r="AO45" s="133">
        <v>6903.8296355020684</v>
      </c>
      <c r="AP45" s="135">
        <f t="shared" si="1"/>
        <v>38819.055017606355</v>
      </c>
      <c r="AQ45" s="133">
        <v>0</v>
      </c>
      <c r="AR45" s="133">
        <v>0</v>
      </c>
      <c r="AS45" s="135">
        <f t="shared" si="2"/>
        <v>0</v>
      </c>
      <c r="AT45" s="133">
        <v>5182.4126122527214</v>
      </c>
      <c r="AU45" s="135">
        <f t="shared" si="3"/>
        <v>44001.467629859078</v>
      </c>
      <c r="AV45" s="99">
        <f t="shared" si="4"/>
        <v>44929.256204160352</v>
      </c>
      <c r="AX45" s="100"/>
      <c r="AY45" s="175"/>
    </row>
    <row r="46" spans="1:51" s="26" customFormat="1" ht="15" thickBot="1">
      <c r="A46" s="191" t="s">
        <v>223</v>
      </c>
      <c r="B46" s="192" t="s">
        <v>250</v>
      </c>
      <c r="C46" s="191" t="s">
        <v>249</v>
      </c>
      <c r="D46" s="143">
        <f>SUM(D11:D45)</f>
        <v>107784.49353894782</v>
      </c>
      <c r="E46" s="89">
        <f t="shared" ref="E46:AV46" si="5">SUM(E11:E45)</f>
        <v>52264.22890358149</v>
      </c>
      <c r="F46" s="89">
        <f t="shared" si="5"/>
        <v>33924.311507257793</v>
      </c>
      <c r="G46" s="89">
        <f t="shared" si="5"/>
        <v>28458.516542257876</v>
      </c>
      <c r="H46" s="89">
        <f t="shared" si="5"/>
        <v>9753.4275678315626</v>
      </c>
      <c r="I46" s="89">
        <f t="shared" si="5"/>
        <v>6402.4335091544363</v>
      </c>
      <c r="J46" s="89">
        <f t="shared" si="5"/>
        <v>4370.2721028991928</v>
      </c>
      <c r="K46" s="89">
        <f t="shared" si="5"/>
        <v>34224.946552130226</v>
      </c>
      <c r="L46" s="89">
        <f t="shared" si="5"/>
        <v>40786.201629065275</v>
      </c>
      <c r="M46" s="89">
        <f t="shared" si="5"/>
        <v>1210.2173753954994</v>
      </c>
      <c r="N46" s="89">
        <f t="shared" si="5"/>
        <v>8520.957420583627</v>
      </c>
      <c r="O46" s="89">
        <f t="shared" si="5"/>
        <v>11520.8701763794</v>
      </c>
      <c r="P46" s="89">
        <f t="shared" si="5"/>
        <v>4192.8045085648982</v>
      </c>
      <c r="Q46" s="89">
        <f t="shared" si="5"/>
        <v>6973.6738621686372</v>
      </c>
      <c r="R46" s="89">
        <f t="shared" si="5"/>
        <v>269369.88438834599</v>
      </c>
      <c r="S46" s="89">
        <f t="shared" si="5"/>
        <v>4050.1644353027641</v>
      </c>
      <c r="T46" s="89">
        <f t="shared" si="5"/>
        <v>51459.311504581841</v>
      </c>
      <c r="U46" s="89">
        <f t="shared" si="5"/>
        <v>23287.417745923878</v>
      </c>
      <c r="V46" s="89">
        <f t="shared" si="5"/>
        <v>37236.560463123147</v>
      </c>
      <c r="W46" s="89">
        <f t="shared" si="5"/>
        <v>12213.786189549732</v>
      </c>
      <c r="X46" s="89">
        <f t="shared" si="5"/>
        <v>4919.8942964445487</v>
      </c>
      <c r="Y46" s="89">
        <f t="shared" si="5"/>
        <v>25950.479827353734</v>
      </c>
      <c r="Z46" s="89">
        <f t="shared" si="5"/>
        <v>11850.234523744773</v>
      </c>
      <c r="AA46" s="89">
        <f t="shared" si="5"/>
        <v>51045.827220854328</v>
      </c>
      <c r="AB46" s="89">
        <f t="shared" si="5"/>
        <v>2850.8673868204701</v>
      </c>
      <c r="AC46" s="89">
        <f t="shared" si="5"/>
        <v>20270.0749043</v>
      </c>
      <c r="AD46" s="89">
        <f t="shared" si="5"/>
        <v>13530.164214431103</v>
      </c>
      <c r="AE46" s="89">
        <f t="shared" si="5"/>
        <v>26837.60742600722</v>
      </c>
      <c r="AF46" s="89">
        <f t="shared" si="5"/>
        <v>10178.232793302446</v>
      </c>
      <c r="AG46" s="89">
        <f t="shared" si="5"/>
        <v>29380.291765322676</v>
      </c>
      <c r="AH46" s="89">
        <f t="shared" si="5"/>
        <v>21657.38418627371</v>
      </c>
      <c r="AI46" s="89">
        <f t="shared" si="5"/>
        <v>12918.45619378349</v>
      </c>
      <c r="AJ46" s="89">
        <f t="shared" si="5"/>
        <v>23829.657851028078</v>
      </c>
      <c r="AK46" s="89">
        <f t="shared" si="5"/>
        <v>9000.4239652773449</v>
      </c>
      <c r="AL46" s="144">
        <f t="shared" si="5"/>
        <v>22477.072165779951</v>
      </c>
      <c r="AM46" s="135">
        <f t="shared" si="5"/>
        <v>1034701.148643769</v>
      </c>
      <c r="AN46" s="184">
        <f t="shared" si="5"/>
        <v>1125682.2738969056</v>
      </c>
      <c r="AO46" s="185">
        <f t="shared" si="5"/>
        <v>167371.01492083308</v>
      </c>
      <c r="AP46" s="189">
        <f t="shared" si="5"/>
        <v>1293053.2888177386</v>
      </c>
      <c r="AQ46" s="184">
        <f t="shared" si="5"/>
        <v>345080.12208025419</v>
      </c>
      <c r="AR46" s="185">
        <f t="shared" si="5"/>
        <v>22026.005623174966</v>
      </c>
      <c r="AS46" s="189">
        <f t="shared" si="5"/>
        <v>367106.1277034292</v>
      </c>
      <c r="AT46" s="186">
        <f t="shared" si="5"/>
        <v>393657.42456285987</v>
      </c>
      <c r="AU46" s="190">
        <f t="shared" si="5"/>
        <v>2053816.8410840277</v>
      </c>
      <c r="AV46" s="155">
        <f t="shared" si="5"/>
        <v>3088517.9897277961</v>
      </c>
      <c r="AX46" s="100"/>
      <c r="AY46" s="175"/>
    </row>
    <row r="47" spans="1:51" s="26" customFormat="1" ht="15" thickBot="1">
      <c r="A47" s="68" t="s">
        <v>251</v>
      </c>
      <c r="B47" s="29" t="s">
        <v>253</v>
      </c>
      <c r="C47" s="29" t="s">
        <v>252</v>
      </c>
      <c r="D47" s="134">
        <v>278923.53671761131</v>
      </c>
      <c r="E47" s="134">
        <v>69784.218330970092</v>
      </c>
      <c r="F47" s="134">
        <v>11346.228767049572</v>
      </c>
      <c r="G47" s="134">
        <v>23979.550098127515</v>
      </c>
      <c r="H47" s="134">
        <v>5728.1751880546308</v>
      </c>
      <c r="I47" s="134">
        <v>10.83956308384677</v>
      </c>
      <c r="J47" s="134">
        <v>1927.5199537501258</v>
      </c>
      <c r="K47" s="134">
        <v>12195.565938712738</v>
      </c>
      <c r="L47" s="134">
        <v>12637.655560415144</v>
      </c>
      <c r="M47" s="134">
        <v>1524.3042968499599</v>
      </c>
      <c r="N47" s="134">
        <v>4961.7873733970046</v>
      </c>
      <c r="O47" s="134">
        <v>25849.849445557527</v>
      </c>
      <c r="P47" s="134">
        <v>4978.7040449137103</v>
      </c>
      <c r="Q47" s="134">
        <v>5021.8228170997727</v>
      </c>
      <c r="R47" s="134">
        <v>120168.05613090727</v>
      </c>
      <c r="S47" s="134">
        <v>8002.8031821640734</v>
      </c>
      <c r="T47" s="134">
        <v>92828.87924980458</v>
      </c>
      <c r="U47" s="134">
        <v>54035.240816929196</v>
      </c>
      <c r="V47" s="134">
        <v>20831.122510235647</v>
      </c>
      <c r="W47" s="134">
        <v>16938.396675685202</v>
      </c>
      <c r="X47" s="134">
        <v>4145.9756279666217</v>
      </c>
      <c r="Y47" s="134">
        <v>24432.326356991493</v>
      </c>
      <c r="Z47" s="134">
        <v>12083.497175625456</v>
      </c>
      <c r="AA47" s="134">
        <v>23906.635269846163</v>
      </c>
      <c r="AB47" s="134">
        <v>3024.7655833566055</v>
      </c>
      <c r="AC47" s="134">
        <v>35160.092694102277</v>
      </c>
      <c r="AD47" s="134">
        <v>85701.344155551982</v>
      </c>
      <c r="AE47" s="134">
        <v>29814.572570036857</v>
      </c>
      <c r="AF47" s="134">
        <v>6162.5012017752761</v>
      </c>
      <c r="AG47" s="134">
        <v>35064.487290343772</v>
      </c>
      <c r="AH47" s="134">
        <v>57148.784804843097</v>
      </c>
      <c r="AI47" s="134">
        <v>59788.136048520857</v>
      </c>
      <c r="AJ47" s="134">
        <v>37563.274163071997</v>
      </c>
      <c r="AK47" s="134">
        <v>16636.053062745967</v>
      </c>
      <c r="AL47" s="134">
        <v>15536.664394953194</v>
      </c>
      <c r="AM47" s="188">
        <f>SUM(D47:AL47)</f>
        <v>1217843.3670610506</v>
      </c>
      <c r="AN47" s="156"/>
      <c r="AO47" s="157"/>
      <c r="AP47" s="157"/>
      <c r="AQ47" s="157"/>
      <c r="AR47" s="157"/>
      <c r="AS47" s="157"/>
      <c r="AT47" s="157"/>
      <c r="AU47" s="157"/>
      <c r="AV47" s="158"/>
      <c r="AX47" s="100"/>
      <c r="AY47" s="175"/>
    </row>
    <row r="48" spans="1:51" s="26" customFormat="1">
      <c r="A48" s="30"/>
      <c r="B48" s="30"/>
      <c r="AX48" s="102"/>
    </row>
    <row r="49" spans="1:50" s="26" customFormat="1">
      <c r="A49" s="30"/>
      <c r="B49" s="3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N49" s="51"/>
      <c r="AX49" s="102"/>
    </row>
    <row r="50" spans="1:50" s="26" customFormat="1">
      <c r="A50" s="30"/>
      <c r="B50" s="30"/>
      <c r="Y50" s="193"/>
      <c r="Z50" s="193"/>
      <c r="AA50" s="193"/>
      <c r="AB50" s="193"/>
      <c r="AC50" s="193"/>
      <c r="AD50" s="194"/>
      <c r="AE50" s="193"/>
      <c r="AF50" s="193"/>
      <c r="AG50" s="193"/>
      <c r="AH50" s="193"/>
      <c r="AI50" s="193"/>
      <c r="AJ50" s="193"/>
      <c r="AK50" s="193"/>
      <c r="AL50" s="193"/>
      <c r="AM50" s="194"/>
      <c r="AN50" s="194"/>
      <c r="AO50" s="194"/>
      <c r="AP50" s="193"/>
      <c r="AQ50" s="194"/>
      <c r="AR50" s="194"/>
      <c r="AS50" s="193"/>
      <c r="AT50" s="194"/>
      <c r="AU50" s="193"/>
      <c r="AV50" s="193"/>
      <c r="AX50" s="102"/>
    </row>
    <row r="51" spans="1:50" s="26" customFormat="1">
      <c r="A51" s="30"/>
      <c r="B51" s="30"/>
      <c r="C51" s="30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231"/>
      <c r="AO51" s="231"/>
      <c r="AP51" s="231"/>
      <c r="AQ51" s="231"/>
      <c r="AR51" s="231"/>
      <c r="AS51" s="231"/>
      <c r="AT51" s="231"/>
      <c r="AU51" s="195"/>
      <c r="AV51" s="195"/>
      <c r="AX51" s="102"/>
    </row>
    <row r="52" spans="1:50" s="26" customFormat="1">
      <c r="A52" s="30"/>
      <c r="B52" s="30"/>
      <c r="C52" s="30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X52" s="102"/>
    </row>
    <row r="53" spans="1:50" s="26" customFormat="1">
      <c r="A53" s="30"/>
      <c r="B53" s="30"/>
      <c r="C53" s="30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X53" s="102"/>
    </row>
    <row r="54" spans="1:50" s="26" customFormat="1">
      <c r="A54" s="30"/>
      <c r="B54" s="30"/>
      <c r="C54" s="30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X54" s="102"/>
    </row>
    <row r="55" spans="1:50" s="26" customFormat="1">
      <c r="A55" s="30"/>
      <c r="B55" s="30"/>
      <c r="C55" s="30"/>
      <c r="AD55" s="51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X55" s="102"/>
    </row>
    <row r="56" spans="1:50" s="26" customFormat="1">
      <c r="A56" s="30"/>
      <c r="B56" s="30"/>
      <c r="C56" s="30"/>
      <c r="AD56" s="51"/>
      <c r="AM56" s="215"/>
      <c r="AX56" s="102"/>
    </row>
    <row r="57" spans="1:50" s="26" customFormat="1">
      <c r="A57" s="30"/>
      <c r="B57" s="30"/>
      <c r="C57" s="30"/>
      <c r="AD57" s="51"/>
      <c r="AN57" s="51"/>
      <c r="AO57" s="51"/>
      <c r="AQ57" s="51"/>
      <c r="AR57" s="51"/>
      <c r="AT57" s="51"/>
      <c r="AX57" s="102"/>
    </row>
    <row r="58" spans="1:50" s="26" customFormat="1">
      <c r="A58" s="30"/>
      <c r="B58" s="30"/>
      <c r="C58" s="30"/>
      <c r="AD58" s="51"/>
      <c r="AM58" s="167"/>
      <c r="AN58" s="130"/>
      <c r="AO58" s="130"/>
      <c r="AP58" s="130"/>
      <c r="AQ58" s="130"/>
      <c r="AR58" s="130"/>
      <c r="AS58" s="130"/>
      <c r="AT58" s="130"/>
      <c r="AX58" s="102"/>
    </row>
    <row r="59" spans="1:50" s="26" customFormat="1">
      <c r="A59" s="30"/>
      <c r="B59" s="30"/>
      <c r="C59" s="30"/>
      <c r="AD59" s="51"/>
      <c r="AM59" s="167"/>
      <c r="AX59" s="102"/>
    </row>
    <row r="60" spans="1:50" s="26" customFormat="1">
      <c r="A60" s="30"/>
      <c r="B60" s="30"/>
      <c r="C60" s="30"/>
      <c r="AD60" s="51"/>
      <c r="AM60" s="167"/>
      <c r="AX60" s="102"/>
    </row>
    <row r="61" spans="1:50" s="26" customFormat="1">
      <c r="A61" s="30"/>
      <c r="B61" s="30"/>
      <c r="C61" s="30"/>
      <c r="AD61" s="51"/>
      <c r="AX61" s="102"/>
    </row>
    <row r="62" spans="1:50" s="26" customFormat="1">
      <c r="A62" s="30"/>
      <c r="B62" s="30"/>
      <c r="C62" s="30"/>
      <c r="AD62" s="51"/>
      <c r="AX62" s="102"/>
    </row>
    <row r="63" spans="1:50" s="26" customFormat="1">
      <c r="A63" s="30"/>
      <c r="B63" s="30"/>
      <c r="C63" s="30"/>
      <c r="AD63" s="51"/>
      <c r="AX63" s="102"/>
    </row>
    <row r="64" spans="1:50" s="26" customFormat="1">
      <c r="A64" s="30"/>
      <c r="B64" s="30"/>
      <c r="C64" s="30"/>
      <c r="AD64" s="51"/>
      <c r="AX64" s="102"/>
    </row>
    <row r="65" spans="1:50" s="26" customFormat="1">
      <c r="A65" s="30"/>
      <c r="B65" s="30"/>
      <c r="C65" s="30"/>
      <c r="AD65" s="51"/>
      <c r="AX65" s="102"/>
    </row>
    <row r="66" spans="1:50" s="26" customFormat="1">
      <c r="A66" s="30"/>
      <c r="B66" s="30"/>
      <c r="C66" s="30"/>
      <c r="AD66" s="51"/>
      <c r="AX66" s="102"/>
    </row>
    <row r="67" spans="1:50" s="26" customFormat="1">
      <c r="A67" s="30"/>
      <c r="B67" s="30"/>
      <c r="C67" s="30"/>
      <c r="AD67" s="51"/>
      <c r="AX67" s="102"/>
    </row>
    <row r="68" spans="1:50" s="26" customFormat="1">
      <c r="A68" s="30"/>
      <c r="B68" s="30"/>
      <c r="C68" s="30"/>
      <c r="AD68" s="51"/>
      <c r="AX68" s="102"/>
    </row>
    <row r="69" spans="1:50" s="26" customFormat="1">
      <c r="A69" s="30"/>
      <c r="B69" s="30"/>
      <c r="C69" s="30"/>
      <c r="AD69" s="51"/>
      <c r="AX69" s="102"/>
    </row>
    <row r="70" spans="1:50" s="26" customFormat="1">
      <c r="A70" s="30"/>
      <c r="B70" s="30"/>
      <c r="C70" s="30"/>
      <c r="AD70" s="51"/>
      <c r="AX70" s="102"/>
    </row>
    <row r="71" spans="1:50" s="26" customFormat="1">
      <c r="A71" s="30"/>
      <c r="B71" s="30"/>
      <c r="C71" s="30"/>
      <c r="AD71" s="51"/>
      <c r="AX71" s="102"/>
    </row>
    <row r="72" spans="1:50" s="26" customFormat="1">
      <c r="A72" s="30"/>
      <c r="B72" s="30"/>
      <c r="C72" s="30"/>
      <c r="AD72" s="51"/>
      <c r="AX72" s="102"/>
    </row>
    <row r="73" spans="1:50" s="26" customFormat="1">
      <c r="A73" s="30"/>
      <c r="B73" s="30"/>
      <c r="C73" s="30"/>
      <c r="AD73" s="51"/>
      <c r="AX73" s="102"/>
    </row>
    <row r="74" spans="1:50" s="26" customFormat="1">
      <c r="A74" s="30"/>
      <c r="B74" s="30"/>
      <c r="C74" s="30"/>
      <c r="AD74" s="51"/>
      <c r="AX74" s="102"/>
    </row>
    <row r="75" spans="1:50" s="26" customFormat="1">
      <c r="A75" s="30"/>
      <c r="B75" s="30"/>
      <c r="C75" s="30"/>
      <c r="AD75" s="51"/>
      <c r="AX75" s="102"/>
    </row>
    <row r="76" spans="1:50" s="26" customFormat="1">
      <c r="A76" s="30"/>
      <c r="B76" s="30"/>
      <c r="C76" s="30"/>
      <c r="AD76" s="51"/>
      <c r="AX76" s="102"/>
    </row>
    <row r="77" spans="1:50" s="26" customFormat="1">
      <c r="A77" s="30"/>
      <c r="B77" s="30"/>
      <c r="C77" s="30"/>
      <c r="AD77" s="51"/>
      <c r="AX77" s="102"/>
    </row>
    <row r="78" spans="1:50" s="26" customFormat="1">
      <c r="A78" s="30"/>
      <c r="B78" s="30"/>
      <c r="C78" s="30"/>
      <c r="AD78" s="51"/>
      <c r="AX78" s="102"/>
    </row>
    <row r="79" spans="1:50" s="26" customFormat="1">
      <c r="A79" s="30"/>
      <c r="B79" s="30"/>
      <c r="C79" s="30"/>
      <c r="AD79" s="51"/>
      <c r="AX79" s="102"/>
    </row>
    <row r="80" spans="1:50" s="26" customFormat="1">
      <c r="A80" s="30"/>
      <c r="B80" s="30"/>
      <c r="C80" s="30"/>
      <c r="AD80" s="51"/>
      <c r="AX80" s="102"/>
    </row>
    <row r="81" spans="1:50" s="26" customFormat="1">
      <c r="A81" s="30"/>
      <c r="B81" s="30"/>
      <c r="C81" s="30"/>
      <c r="AD81" s="51"/>
      <c r="AX81" s="102"/>
    </row>
    <row r="82" spans="1:50" s="26" customFormat="1">
      <c r="A82" s="30"/>
      <c r="B82" s="30"/>
      <c r="C82" s="30"/>
      <c r="AD82" s="51"/>
      <c r="AX82" s="102"/>
    </row>
    <row r="83" spans="1:50" s="26" customFormat="1">
      <c r="A83" s="30"/>
      <c r="B83" s="30"/>
      <c r="C83" s="30"/>
      <c r="AD83" s="51"/>
      <c r="AX83" s="102"/>
    </row>
    <row r="84" spans="1:50" s="26" customFormat="1">
      <c r="A84" s="30"/>
      <c r="B84" s="30"/>
      <c r="C84" s="30"/>
      <c r="AD84" s="51"/>
      <c r="AX84" s="102"/>
    </row>
    <row r="85" spans="1:50" s="26" customFormat="1">
      <c r="A85" s="30"/>
      <c r="B85" s="30"/>
      <c r="C85" s="30"/>
      <c r="AX85" s="102"/>
    </row>
    <row r="86" spans="1:50" s="26" customFormat="1">
      <c r="A86" s="30"/>
      <c r="B86" s="30"/>
      <c r="C86" s="30"/>
      <c r="AX86" s="102"/>
    </row>
    <row r="87" spans="1:50" s="26" customFormat="1">
      <c r="A87" s="30"/>
      <c r="B87" s="30"/>
      <c r="C87" s="30"/>
      <c r="AX87" s="102"/>
    </row>
    <row r="88" spans="1:50" s="26" customFormat="1">
      <c r="A88" s="30"/>
      <c r="B88" s="30"/>
      <c r="C88" s="30"/>
      <c r="AX88" s="102"/>
    </row>
    <row r="89" spans="1:50" s="26" customFormat="1">
      <c r="A89" s="30"/>
      <c r="B89" s="30"/>
      <c r="C89" s="30"/>
      <c r="AX89" s="102"/>
    </row>
    <row r="90" spans="1:50" s="26" customFormat="1">
      <c r="A90" s="30"/>
      <c r="B90" s="30"/>
      <c r="C90" s="30"/>
      <c r="AX90" s="102"/>
    </row>
    <row r="91" spans="1:50" s="26" customFormat="1">
      <c r="A91" s="30"/>
      <c r="B91" s="30"/>
      <c r="C91" s="30"/>
      <c r="AX91" s="102"/>
    </row>
    <row r="92" spans="1:50" s="26" customFormat="1">
      <c r="A92" s="30"/>
      <c r="B92" s="30"/>
      <c r="C92" s="30"/>
      <c r="AX92" s="102"/>
    </row>
    <row r="93" spans="1:50" s="26" customFormat="1">
      <c r="A93" s="30"/>
      <c r="B93" s="30"/>
      <c r="C93" s="30"/>
      <c r="AX93" s="102"/>
    </row>
    <row r="94" spans="1:50" s="26" customFormat="1">
      <c r="A94" s="30"/>
      <c r="B94" s="30"/>
      <c r="C94" s="30"/>
      <c r="AX94" s="102"/>
    </row>
    <row r="95" spans="1:50" s="26" customFormat="1">
      <c r="A95" s="30"/>
      <c r="B95" s="30"/>
      <c r="C95" s="30"/>
      <c r="AX95" s="102"/>
    </row>
    <row r="96" spans="1:50" s="26" customFormat="1">
      <c r="A96" s="30"/>
      <c r="B96" s="30"/>
      <c r="C96" s="30"/>
      <c r="AX96" s="102"/>
    </row>
    <row r="97" spans="1:50" s="26" customFormat="1">
      <c r="A97" s="30"/>
      <c r="B97" s="30"/>
      <c r="C97" s="30"/>
      <c r="AX97" s="102"/>
    </row>
    <row r="98" spans="1:50" s="26" customFormat="1">
      <c r="A98" s="30"/>
      <c r="B98" s="30"/>
      <c r="C98" s="30"/>
      <c r="AX98" s="102"/>
    </row>
    <row r="99" spans="1:50" s="26" customFormat="1">
      <c r="A99" s="30"/>
      <c r="B99" s="30"/>
      <c r="C99" s="30"/>
      <c r="AX99" s="102"/>
    </row>
    <row r="100" spans="1:50" s="26" customFormat="1">
      <c r="A100" s="30"/>
      <c r="B100" s="30"/>
      <c r="C100" s="30"/>
      <c r="AX100" s="102"/>
    </row>
    <row r="101" spans="1:50" s="26" customFormat="1">
      <c r="A101" s="30"/>
      <c r="B101" s="30"/>
      <c r="C101" s="30"/>
      <c r="AX101" s="102"/>
    </row>
    <row r="102" spans="1:50" s="26" customFormat="1">
      <c r="A102" s="30"/>
      <c r="B102" s="30"/>
      <c r="C102" s="30"/>
      <c r="AX102" s="102"/>
    </row>
    <row r="103" spans="1:50" s="26" customFormat="1">
      <c r="A103" s="30"/>
      <c r="B103" s="30"/>
      <c r="C103" s="30"/>
      <c r="AX103" s="102"/>
    </row>
    <row r="104" spans="1:50" s="26" customFormat="1">
      <c r="A104" s="30"/>
      <c r="B104" s="30"/>
      <c r="C104" s="30"/>
      <c r="AX104" s="102"/>
    </row>
    <row r="105" spans="1:50" s="26" customFormat="1">
      <c r="A105" s="30"/>
      <c r="B105" s="30"/>
      <c r="C105" s="30"/>
      <c r="AX105" s="102"/>
    </row>
    <row r="106" spans="1:50" s="26" customFormat="1">
      <c r="A106" s="30"/>
      <c r="B106" s="30"/>
      <c r="C106" s="30"/>
      <c r="AX106" s="102"/>
    </row>
    <row r="107" spans="1:50" s="26" customFormat="1">
      <c r="A107" s="30"/>
      <c r="B107" s="30"/>
      <c r="C107" s="30"/>
      <c r="AX107" s="102"/>
    </row>
    <row r="108" spans="1:50" s="26" customFormat="1">
      <c r="A108" s="30"/>
      <c r="B108" s="30"/>
      <c r="C108" s="30"/>
      <c r="AX108" s="102"/>
    </row>
    <row r="109" spans="1:50" s="26" customFormat="1">
      <c r="A109" s="30"/>
      <c r="B109" s="30"/>
      <c r="C109" s="30"/>
      <c r="AX109" s="102"/>
    </row>
    <row r="110" spans="1:50" s="26" customFormat="1">
      <c r="A110" s="30"/>
      <c r="B110" s="30"/>
      <c r="C110" s="30"/>
      <c r="AX110" s="102"/>
    </row>
    <row r="111" spans="1:50" s="26" customFormat="1">
      <c r="A111" s="30"/>
      <c r="B111" s="30"/>
      <c r="C111" s="30"/>
      <c r="AX111" s="102"/>
    </row>
    <row r="112" spans="1:50" s="26" customFormat="1">
      <c r="A112" s="30"/>
      <c r="B112" s="30"/>
      <c r="C112" s="30"/>
      <c r="AX112" s="102"/>
    </row>
    <row r="113" spans="1:50" s="26" customFormat="1">
      <c r="A113" s="30"/>
      <c r="B113" s="30"/>
      <c r="C113" s="30"/>
      <c r="AX113" s="102"/>
    </row>
    <row r="114" spans="1:50" s="26" customFormat="1">
      <c r="A114" s="30"/>
      <c r="B114" s="30"/>
      <c r="C114" s="30"/>
      <c r="AX114" s="102"/>
    </row>
    <row r="115" spans="1:50" s="26" customFormat="1">
      <c r="A115" s="30"/>
      <c r="B115" s="30"/>
      <c r="C115" s="30"/>
      <c r="AX115" s="102"/>
    </row>
    <row r="116" spans="1:50" s="26" customFormat="1">
      <c r="A116" s="30"/>
      <c r="B116" s="30"/>
      <c r="C116" s="30"/>
      <c r="AX116" s="102"/>
    </row>
    <row r="117" spans="1:50" s="26" customFormat="1">
      <c r="A117" s="30"/>
      <c r="B117" s="30"/>
      <c r="C117" s="30"/>
      <c r="AX117" s="102"/>
    </row>
    <row r="118" spans="1:50" s="26" customFormat="1">
      <c r="A118" s="30"/>
      <c r="B118" s="30"/>
      <c r="C118" s="30"/>
      <c r="AX118" s="102"/>
    </row>
    <row r="119" spans="1:50" s="26" customFormat="1">
      <c r="A119" s="30"/>
      <c r="B119" s="30"/>
      <c r="C119" s="30"/>
      <c r="AX119" s="102"/>
    </row>
    <row r="120" spans="1:50" s="26" customFormat="1">
      <c r="A120" s="30"/>
      <c r="B120" s="30"/>
      <c r="C120" s="30"/>
      <c r="AX120" s="102"/>
    </row>
    <row r="121" spans="1:50" s="26" customFormat="1">
      <c r="A121" s="30"/>
      <c r="B121" s="30"/>
      <c r="C121" s="30"/>
      <c r="AX121" s="102"/>
    </row>
    <row r="122" spans="1:50" s="26" customFormat="1">
      <c r="A122" s="30"/>
      <c r="B122" s="30"/>
      <c r="C122" s="30"/>
      <c r="AX122" s="102"/>
    </row>
    <row r="123" spans="1:50" s="26" customFormat="1">
      <c r="A123" s="30"/>
      <c r="B123" s="30"/>
      <c r="C123" s="30"/>
      <c r="AX123" s="102"/>
    </row>
    <row r="124" spans="1:50" s="26" customFormat="1">
      <c r="A124" s="30"/>
      <c r="B124" s="30"/>
      <c r="C124" s="30"/>
      <c r="AX124" s="102"/>
    </row>
    <row r="125" spans="1:50" s="26" customFormat="1">
      <c r="A125" s="30"/>
      <c r="B125" s="30"/>
      <c r="C125" s="30"/>
      <c r="AX125" s="102"/>
    </row>
    <row r="126" spans="1:50" s="26" customFormat="1">
      <c r="A126" s="30"/>
      <c r="B126" s="30"/>
      <c r="C126" s="30"/>
      <c r="AX126" s="102"/>
    </row>
    <row r="127" spans="1:50" s="26" customFormat="1">
      <c r="A127" s="30"/>
      <c r="B127" s="30"/>
      <c r="C127" s="30"/>
      <c r="AX127" s="102"/>
    </row>
    <row r="128" spans="1:50" s="26" customFormat="1">
      <c r="A128" s="30"/>
      <c r="B128" s="30"/>
      <c r="C128" s="30"/>
      <c r="AX128" s="102"/>
    </row>
    <row r="129" spans="1:50" s="26" customFormat="1">
      <c r="A129" s="30"/>
      <c r="B129" s="30"/>
      <c r="C129" s="30"/>
      <c r="AX129" s="102"/>
    </row>
    <row r="130" spans="1:50" s="26" customFormat="1">
      <c r="A130" s="30"/>
      <c r="B130" s="30"/>
      <c r="C130" s="30"/>
      <c r="AX130" s="102"/>
    </row>
    <row r="131" spans="1:50" s="26" customFormat="1">
      <c r="A131" s="30"/>
      <c r="B131" s="30"/>
      <c r="C131" s="30"/>
      <c r="AX131" s="102"/>
    </row>
    <row r="132" spans="1:50" s="26" customFormat="1">
      <c r="A132" s="30"/>
      <c r="B132" s="30"/>
      <c r="C132" s="30"/>
      <c r="AX132" s="102"/>
    </row>
    <row r="133" spans="1:50" s="26" customFormat="1">
      <c r="A133" s="30"/>
      <c r="B133" s="30"/>
      <c r="C133" s="30"/>
      <c r="AX133" s="102"/>
    </row>
    <row r="134" spans="1:50" s="26" customFormat="1">
      <c r="A134" s="30"/>
      <c r="B134" s="30"/>
      <c r="C134" s="30"/>
      <c r="AX134" s="102"/>
    </row>
    <row r="135" spans="1:50" s="26" customFormat="1">
      <c r="A135" s="30"/>
      <c r="B135" s="30"/>
      <c r="C135" s="30"/>
      <c r="AX135" s="102"/>
    </row>
    <row r="136" spans="1:50" s="26" customFormat="1">
      <c r="A136" s="30"/>
      <c r="B136" s="30"/>
      <c r="C136" s="30"/>
      <c r="AX136" s="102"/>
    </row>
    <row r="137" spans="1:50" s="26" customFormat="1">
      <c r="A137" s="30"/>
      <c r="B137" s="30"/>
      <c r="C137" s="30"/>
      <c r="AX137" s="102"/>
    </row>
    <row r="138" spans="1:50" s="26" customFormat="1">
      <c r="A138" s="30"/>
      <c r="B138" s="30"/>
      <c r="C138" s="30"/>
      <c r="AX138" s="102"/>
    </row>
    <row r="139" spans="1:50" s="26" customFormat="1">
      <c r="A139" s="30"/>
      <c r="B139" s="30"/>
      <c r="C139" s="30"/>
      <c r="AX139" s="102"/>
    </row>
    <row r="140" spans="1:50" s="26" customFormat="1">
      <c r="A140" s="30"/>
      <c r="B140" s="30"/>
      <c r="C140" s="30"/>
      <c r="AX140" s="102"/>
    </row>
    <row r="141" spans="1:50" s="26" customFormat="1">
      <c r="A141" s="30"/>
      <c r="B141" s="30"/>
      <c r="C141" s="30"/>
      <c r="AX141" s="102"/>
    </row>
    <row r="142" spans="1:50" s="26" customFormat="1">
      <c r="A142" s="30"/>
      <c r="B142" s="30"/>
      <c r="C142" s="30"/>
      <c r="AX142" s="102"/>
    </row>
    <row r="143" spans="1:50" s="26" customFormat="1">
      <c r="A143" s="30"/>
      <c r="B143" s="30"/>
      <c r="C143" s="30"/>
      <c r="AX143" s="102"/>
    </row>
    <row r="144" spans="1:50" s="26" customFormat="1">
      <c r="A144" s="30"/>
      <c r="B144" s="30"/>
      <c r="C144" s="30"/>
      <c r="AX144" s="102"/>
    </row>
    <row r="145" spans="1:50" s="26" customFormat="1">
      <c r="A145" s="30"/>
      <c r="B145" s="30"/>
      <c r="C145" s="30"/>
      <c r="AX145" s="102"/>
    </row>
    <row r="146" spans="1:50" s="26" customFormat="1">
      <c r="A146" s="30"/>
      <c r="B146" s="30"/>
      <c r="C146" s="30"/>
      <c r="AX146" s="102"/>
    </row>
    <row r="147" spans="1:50" s="26" customFormat="1">
      <c r="A147" s="30"/>
      <c r="B147" s="30"/>
      <c r="C147" s="30"/>
      <c r="AX147" s="102"/>
    </row>
    <row r="148" spans="1:50" s="26" customFormat="1">
      <c r="A148" s="30"/>
      <c r="B148" s="30"/>
      <c r="C148" s="30"/>
      <c r="AX148" s="102"/>
    </row>
    <row r="149" spans="1:50" s="26" customFormat="1">
      <c r="A149" s="30"/>
      <c r="B149" s="30"/>
      <c r="C149" s="30"/>
      <c r="AX149" s="102"/>
    </row>
    <row r="150" spans="1:50" s="26" customFormat="1">
      <c r="A150" s="30"/>
      <c r="B150" s="30"/>
      <c r="C150" s="30"/>
      <c r="AX150" s="102"/>
    </row>
    <row r="151" spans="1:50" s="26" customFormat="1">
      <c r="A151" s="30"/>
      <c r="B151" s="30"/>
      <c r="C151" s="30"/>
      <c r="AX151" s="102"/>
    </row>
    <row r="152" spans="1:50" s="26" customFormat="1">
      <c r="A152" s="30"/>
      <c r="B152" s="30"/>
      <c r="C152" s="30"/>
      <c r="AX152" s="102"/>
    </row>
    <row r="153" spans="1:50" s="26" customFormat="1">
      <c r="A153" s="30"/>
      <c r="B153" s="30"/>
      <c r="C153" s="30"/>
      <c r="AX153" s="102"/>
    </row>
    <row r="154" spans="1:50" s="26" customFormat="1">
      <c r="A154" s="30"/>
      <c r="B154" s="30"/>
      <c r="C154" s="30"/>
      <c r="AX154" s="102"/>
    </row>
    <row r="155" spans="1:50" s="26" customFormat="1">
      <c r="A155" s="30"/>
      <c r="B155" s="30"/>
      <c r="C155" s="30"/>
      <c r="AX155" s="102"/>
    </row>
    <row r="156" spans="1:50" s="26" customFormat="1">
      <c r="A156" s="30"/>
      <c r="B156" s="30"/>
      <c r="C156" s="30"/>
      <c r="AX156" s="102"/>
    </row>
    <row r="157" spans="1:50" s="26" customFormat="1">
      <c r="A157" s="30"/>
      <c r="B157" s="30"/>
      <c r="C157" s="30"/>
      <c r="AX157" s="102"/>
    </row>
    <row r="158" spans="1:50" s="26" customFormat="1">
      <c r="A158" s="30"/>
      <c r="B158" s="30"/>
      <c r="C158" s="30"/>
      <c r="AX158" s="102"/>
    </row>
    <row r="159" spans="1:50" s="26" customFormat="1">
      <c r="A159" s="30"/>
      <c r="B159" s="30"/>
      <c r="C159" s="30"/>
      <c r="AX159" s="102"/>
    </row>
    <row r="160" spans="1:50" s="26" customFormat="1">
      <c r="A160" s="30"/>
      <c r="B160" s="30"/>
      <c r="C160" s="30"/>
      <c r="AX160" s="102"/>
    </row>
    <row r="161" spans="1:50" s="26" customFormat="1">
      <c r="A161" s="30"/>
      <c r="B161" s="30"/>
      <c r="C161" s="30"/>
      <c r="AX161" s="102"/>
    </row>
    <row r="162" spans="1:50" s="26" customFormat="1">
      <c r="A162" s="30"/>
      <c r="B162" s="30"/>
      <c r="C162" s="30"/>
      <c r="AX162" s="102"/>
    </row>
    <row r="163" spans="1:50" s="26" customFormat="1">
      <c r="A163" s="30"/>
      <c r="B163" s="30"/>
      <c r="C163" s="30"/>
      <c r="AX163" s="102"/>
    </row>
    <row r="164" spans="1:50" s="26" customFormat="1">
      <c r="A164" s="30"/>
      <c r="B164" s="30"/>
      <c r="C164" s="30"/>
      <c r="AX164" s="102"/>
    </row>
    <row r="165" spans="1:50" s="26" customFormat="1">
      <c r="A165" s="30"/>
      <c r="B165" s="30"/>
      <c r="C165" s="30"/>
      <c r="AX165" s="102"/>
    </row>
    <row r="166" spans="1:50" s="26" customFormat="1">
      <c r="A166" s="30"/>
      <c r="B166" s="30"/>
      <c r="C166" s="30"/>
      <c r="AX166" s="102"/>
    </row>
  </sheetData>
  <sheetProtection selectLockedCells="1" selectUnlockedCells="1"/>
  <mergeCells count="8">
    <mergeCell ref="R5:W5"/>
    <mergeCell ref="X5:AF5"/>
    <mergeCell ref="AN5:AV5"/>
    <mergeCell ref="A6:B9"/>
    <mergeCell ref="A2:B2"/>
    <mergeCell ref="A4:B4"/>
    <mergeCell ref="D5:I5"/>
    <mergeCell ref="J5:Q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37"/>
  <sheetViews>
    <sheetView showGridLines="0" tabSelected="1" zoomScale="90" zoomScaleNormal="90" workbookViewId="0">
      <selection activeCell="O13" sqref="O13"/>
    </sheetView>
  </sheetViews>
  <sheetFormatPr defaultRowHeight="15"/>
  <cols>
    <col min="1" max="1" width="11.140625" customWidth="1"/>
  </cols>
  <sheetData>
    <row r="1" spans="1:10">
      <c r="A1" s="2">
        <v>1</v>
      </c>
    </row>
    <row r="2" spans="1:10">
      <c r="A2" s="2"/>
    </row>
    <row r="3" spans="1:10" ht="15.75">
      <c r="A3" s="10" t="str">
        <f>CHOOSE(A1,"PËRMBAJTJA","CONTENT")</f>
        <v>PËRMBAJTJA</v>
      </c>
    </row>
    <row r="5" spans="1:10">
      <c r="A5" s="37"/>
      <c r="B5" s="37"/>
      <c r="C5" s="101">
        <v>2012</v>
      </c>
      <c r="D5" s="36"/>
      <c r="E5" s="36"/>
      <c r="F5" s="36"/>
      <c r="G5" s="36"/>
      <c r="H5" s="228"/>
    </row>
    <row r="6" spans="1:10">
      <c r="A6" s="103" t="s">
        <v>267</v>
      </c>
      <c r="B6" s="8" t="str">
        <f>CHOOSE($A$1,sup12pp!$A$1,sup12pp!$A$3)</f>
        <v>Tabela e Burimeve me çmime bazë dhe transformimi me çmime tregu</v>
      </c>
      <c r="C6" s="8"/>
      <c r="D6" s="8"/>
      <c r="E6" s="8"/>
      <c r="F6" s="8"/>
      <c r="G6" s="8"/>
      <c r="H6" s="229"/>
      <c r="I6" s="230"/>
      <c r="J6" s="230"/>
    </row>
    <row r="7" spans="1:10">
      <c r="A7" s="103" t="s">
        <v>268</v>
      </c>
      <c r="B7" s="8" t="str">
        <f>CHOOSE($A$1,use12pp!$A$1,use12pp!$A$3)</f>
        <v xml:space="preserve">Tabela e Përdorimeve me çmime tregu </v>
      </c>
      <c r="C7" s="8"/>
      <c r="D7" s="8"/>
      <c r="E7" s="8"/>
      <c r="F7" s="8"/>
      <c r="G7" s="8"/>
      <c r="H7" s="8"/>
    </row>
    <row r="8" spans="1:10" s="3" customFormat="1">
      <c r="A8" s="103" t="s">
        <v>269</v>
      </c>
      <c r="B8" s="8" t="str">
        <f>CHOOSE($A$1,siot_12!$A$1,siot_12!$A$3)</f>
        <v>Tabela Input-Output me çmime bazë (industri x industri)</v>
      </c>
      <c r="C8" s="8"/>
      <c r="D8" s="8"/>
      <c r="E8" s="8"/>
      <c r="F8" s="8"/>
      <c r="G8" s="8"/>
      <c r="H8" s="9"/>
    </row>
    <row r="9" spans="1:10">
      <c r="A9" s="35"/>
      <c r="B9" s="11"/>
      <c r="C9" s="11"/>
      <c r="D9" s="11"/>
      <c r="E9" s="11"/>
      <c r="F9" s="8"/>
      <c r="G9" s="8"/>
      <c r="H9" s="8"/>
    </row>
    <row r="10" spans="1:10">
      <c r="A10" s="37"/>
      <c r="B10" s="37"/>
      <c r="C10" s="101">
        <v>2013</v>
      </c>
      <c r="D10" s="36"/>
      <c r="E10" s="36"/>
      <c r="F10" s="36"/>
      <c r="G10" s="36"/>
      <c r="H10" s="228"/>
    </row>
    <row r="11" spans="1:10">
      <c r="A11" s="103" t="s">
        <v>267</v>
      </c>
      <c r="B11" s="8" t="str">
        <f>CHOOSE($A$1,sup13pp!$A$1,sup13pp!$A$3)</f>
        <v>Tabela e Burimeve me çmime bazë dhe transformimi me çmime tregu</v>
      </c>
      <c r="C11" s="8"/>
      <c r="D11" s="8"/>
      <c r="E11" s="8"/>
      <c r="F11" s="8"/>
      <c r="G11" s="8"/>
      <c r="H11" s="229"/>
      <c r="I11" s="230"/>
      <c r="J11" s="230"/>
    </row>
    <row r="12" spans="1:10">
      <c r="A12" s="103" t="s">
        <v>268</v>
      </c>
      <c r="B12" s="8" t="str">
        <f>CHOOSE($A$1,use13pp!$A$1,use13pp!$A$3)</f>
        <v xml:space="preserve">Tabela e Përdorimeve me çmime tregu </v>
      </c>
      <c r="C12" s="8"/>
      <c r="D12" s="8"/>
      <c r="E12" s="8"/>
      <c r="F12" s="8"/>
      <c r="G12" s="8"/>
      <c r="H12" s="8"/>
      <c r="I12" s="3"/>
    </row>
    <row r="13" spans="1:10">
      <c r="A13" s="103" t="s">
        <v>269</v>
      </c>
      <c r="B13" s="8" t="str">
        <f>CHOOSE($A$1,siot_13!$A$1,siot_13!$A$3)</f>
        <v>Tabela Input-Output me çmime bazë (industri x industri)</v>
      </c>
      <c r="C13" s="8"/>
      <c r="D13" s="8"/>
      <c r="E13" s="8"/>
      <c r="F13" s="8"/>
      <c r="G13" s="8"/>
      <c r="H13" s="9"/>
      <c r="I13" s="3"/>
    </row>
    <row r="14" spans="1:10">
      <c r="A14" s="35"/>
      <c r="B14" s="11"/>
      <c r="C14" s="11"/>
      <c r="D14" s="11"/>
      <c r="E14" s="11"/>
      <c r="F14" s="8"/>
      <c r="G14" s="8"/>
      <c r="H14" s="3"/>
      <c r="I14" s="3"/>
    </row>
    <row r="15" spans="1:10">
      <c r="A15" s="37"/>
      <c r="B15" s="37"/>
      <c r="C15" s="101">
        <v>2014</v>
      </c>
      <c r="D15" s="36"/>
      <c r="E15" s="36"/>
      <c r="F15" s="36"/>
      <c r="G15" s="36"/>
      <c r="H15" s="228"/>
    </row>
    <row r="16" spans="1:10">
      <c r="A16" s="103" t="s">
        <v>267</v>
      </c>
      <c r="B16" s="8" t="str">
        <f>CHOOSE($A$1,sup14pp!$A$1,sup14pp!$A$3)</f>
        <v>Tabela e Burimeve me çmime bazë dhe transformimi me çmime tregu</v>
      </c>
      <c r="C16" s="8"/>
      <c r="D16" s="8"/>
      <c r="E16" s="8"/>
      <c r="F16" s="8"/>
      <c r="G16" s="8"/>
      <c r="H16" s="229"/>
      <c r="I16" s="230"/>
      <c r="J16" s="230"/>
    </row>
    <row r="17" spans="1:9">
      <c r="A17" s="103" t="s">
        <v>268</v>
      </c>
      <c r="B17" s="8" t="str">
        <f>CHOOSE($A$1,use14pp!$A$1,use14pp!$A$3)</f>
        <v>Tabela e Përdorimeve me çmime tregu</v>
      </c>
      <c r="C17" s="8"/>
      <c r="D17" s="8"/>
      <c r="E17" s="8"/>
      <c r="F17" s="8"/>
      <c r="G17" s="8"/>
      <c r="H17" s="8"/>
      <c r="I17" s="3"/>
    </row>
    <row r="18" spans="1:9">
      <c r="A18" s="3"/>
      <c r="E18" s="8"/>
      <c r="F18" s="8"/>
      <c r="G18" s="8"/>
    </row>
    <row r="19" spans="1:9">
      <c r="A19" s="3"/>
    </row>
    <row r="20" spans="1:9">
      <c r="A20" s="3"/>
    </row>
    <row r="21" spans="1:9">
      <c r="A21" s="3"/>
      <c r="B21" s="225"/>
      <c r="C21" s="225"/>
      <c r="D21" s="225"/>
      <c r="E21" s="225"/>
      <c r="F21" s="9"/>
      <c r="G21" s="9"/>
      <c r="H21" s="9"/>
      <c r="I21" s="3"/>
    </row>
    <row r="22" spans="1:9">
      <c r="A22" s="3"/>
    </row>
    <row r="23" spans="1:9">
      <c r="A23" s="3"/>
    </row>
    <row r="24" spans="1:9">
      <c r="A24" s="3"/>
    </row>
    <row r="25" spans="1:9">
      <c r="A25" s="3"/>
    </row>
    <row r="26" spans="1:9">
      <c r="A26" s="3"/>
    </row>
    <row r="27" spans="1:9">
      <c r="A27" s="3"/>
      <c r="B27" s="15"/>
    </row>
    <row r="28" spans="1:9">
      <c r="A28" s="3"/>
      <c r="B28" s="15"/>
    </row>
    <row r="29" spans="1:9">
      <c r="A29" s="3"/>
      <c r="B29" s="15"/>
    </row>
    <row r="30" spans="1:9">
      <c r="A30" s="3"/>
      <c r="B30" s="15"/>
    </row>
    <row r="31" spans="1:9">
      <c r="A31" s="3"/>
      <c r="B31" s="15"/>
    </row>
    <row r="32" spans="1:9">
      <c r="A32" s="3"/>
      <c r="B32" s="15"/>
    </row>
    <row r="33" spans="1:2">
      <c r="A33" s="3"/>
      <c r="B33" s="15"/>
    </row>
    <row r="34" spans="1:2">
      <c r="A34" s="3"/>
      <c r="B34" s="15"/>
    </row>
    <row r="35" spans="1:2">
      <c r="A35" s="3"/>
    </row>
    <row r="36" spans="1:2">
      <c r="A36" s="3"/>
    </row>
    <row r="37" spans="1:2">
      <c r="A37" s="3"/>
    </row>
  </sheetData>
  <hyperlinks>
    <hyperlink ref="A11" location="sup13pp!A1" display="Tab 1"/>
    <hyperlink ref="A12" location="use13pp!A1" display="Tab 2"/>
    <hyperlink ref="A13" location="siot_13!A1" display="Tab 3"/>
    <hyperlink ref="A7" location="use12pp!A1" display="Tab 2"/>
    <hyperlink ref="A8" location="siot_12!A1" display="Tab 3"/>
    <hyperlink ref="A6" location="sup12pp!A1" display="Tab 1"/>
    <hyperlink ref="A16" location="sup14pp!A1" display="Tab 1"/>
    <hyperlink ref="A17" location="use14pp!A1" display="Tab 2"/>
  </hyperlink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CC"/>
  </sheetPr>
  <dimension ref="A1:AV125"/>
  <sheetViews>
    <sheetView showGridLines="0" zoomScale="80" zoomScaleNormal="80" workbookViewId="0">
      <pane xSplit="2" ySplit="10" topLeftCell="AF11" activePane="bottomRight" state="frozen"/>
      <selection activeCell="C51" sqref="C51"/>
      <selection pane="topRight" activeCell="C51" sqref="C51"/>
      <selection pane="bottomLeft" activeCell="C51" sqref="C51"/>
      <selection pane="bottomRight" activeCell="G3" sqref="G3"/>
    </sheetView>
  </sheetViews>
  <sheetFormatPr defaultRowHeight="14.25"/>
  <cols>
    <col min="1" max="1" width="14" style="21" customWidth="1"/>
    <col min="2" max="3" width="21.7109375" style="21" customWidth="1"/>
    <col min="4" max="4" width="15.28515625" style="18" customWidth="1"/>
    <col min="5" max="7" width="10.7109375" style="18" customWidth="1"/>
    <col min="8" max="8" width="10.7109375" style="18" bestFit="1" customWidth="1"/>
    <col min="9" max="10" width="10.7109375" style="18" customWidth="1"/>
    <col min="11" max="11" width="10.85546875" style="18" customWidth="1"/>
    <col min="12" max="19" width="10.7109375" style="18" customWidth="1"/>
    <col min="20" max="20" width="10.7109375" style="18" bestFit="1" customWidth="1"/>
    <col min="21" max="22" width="10.7109375" style="18" customWidth="1"/>
    <col min="23" max="23" width="10.7109375" style="18" bestFit="1" customWidth="1"/>
    <col min="24" max="24" width="10.7109375" style="18" customWidth="1"/>
    <col min="25" max="25" width="10.7109375" style="18" bestFit="1" customWidth="1"/>
    <col min="26" max="29" width="10.7109375" style="18" customWidth="1"/>
    <col min="30" max="30" width="10.7109375" style="18" bestFit="1" customWidth="1"/>
    <col min="31" max="34" width="10.7109375" style="18" customWidth="1"/>
    <col min="35" max="37" width="10.7109375" style="18" bestFit="1" customWidth="1"/>
    <col min="38" max="38" width="10.85546875" style="18" customWidth="1"/>
    <col min="39" max="39" width="10.7109375" style="18" customWidth="1"/>
    <col min="40" max="40" width="10.85546875" style="18" customWidth="1"/>
    <col min="41" max="41" width="10.7109375" style="18" customWidth="1"/>
    <col min="42" max="42" width="10.85546875" style="18" customWidth="1"/>
    <col min="43" max="43" width="10.7109375" style="18" customWidth="1"/>
    <col min="44" max="44" width="12.42578125" style="18" customWidth="1"/>
    <col min="45" max="16384" width="9.140625" style="18"/>
  </cols>
  <sheetData>
    <row r="1" spans="1:48">
      <c r="A1" s="117" t="s">
        <v>279</v>
      </c>
      <c r="B1" s="117"/>
    </row>
    <row r="2" spans="1:48" ht="15" customHeight="1">
      <c r="A2" s="244" t="s">
        <v>305</v>
      </c>
      <c r="B2" s="244"/>
      <c r="C2" s="16"/>
      <c r="D2" s="17"/>
      <c r="G2" s="18" t="s">
        <v>66</v>
      </c>
      <c r="J2" s="18" t="s">
        <v>66</v>
      </c>
      <c r="L2" s="18" t="s">
        <v>66</v>
      </c>
      <c r="AN2" s="18" t="s">
        <v>66</v>
      </c>
    </row>
    <row r="3" spans="1:48" ht="15">
      <c r="A3" s="117" t="s">
        <v>275</v>
      </c>
      <c r="B3" s="117"/>
      <c r="C3" s="117"/>
      <c r="D3" s="83"/>
      <c r="E3" s="83"/>
      <c r="F3" s="83"/>
      <c r="AJ3" s="18" t="s">
        <v>66</v>
      </c>
    </row>
    <row r="4" spans="1:48" ht="15" thickBot="1">
      <c r="A4" s="244" t="s">
        <v>306</v>
      </c>
      <c r="B4" s="244"/>
      <c r="C4" s="20"/>
      <c r="D4" s="17"/>
      <c r="H4" s="18" t="s">
        <v>66</v>
      </c>
      <c r="AP4" s="86" t="s">
        <v>283</v>
      </c>
      <c r="AQ4" s="86"/>
      <c r="AR4" s="86"/>
    </row>
    <row r="5" spans="1:48" ht="15" customHeight="1">
      <c r="A5" s="90"/>
      <c r="B5" s="91"/>
      <c r="C5" s="91"/>
      <c r="D5" s="245" t="s">
        <v>276</v>
      </c>
      <c r="E5" s="246"/>
      <c r="F5" s="246"/>
      <c r="G5" s="246"/>
      <c r="H5" s="246"/>
      <c r="I5" s="246"/>
      <c r="J5" s="245" t="s">
        <v>277</v>
      </c>
      <c r="K5" s="246"/>
      <c r="L5" s="246"/>
      <c r="M5" s="246"/>
      <c r="N5" s="246"/>
      <c r="O5" s="246"/>
      <c r="P5" s="246"/>
      <c r="Q5" s="247"/>
      <c r="R5" s="245"/>
      <c r="S5" s="246"/>
      <c r="T5" s="246"/>
      <c r="U5" s="246"/>
      <c r="V5" s="246"/>
      <c r="W5" s="246"/>
      <c r="X5" s="245" t="s">
        <v>278</v>
      </c>
      <c r="Y5" s="246"/>
      <c r="Z5" s="246"/>
      <c r="AA5" s="246"/>
      <c r="AB5" s="246"/>
      <c r="AC5" s="246"/>
      <c r="AD5" s="246"/>
      <c r="AE5" s="246"/>
      <c r="AF5" s="247"/>
      <c r="AG5" s="92"/>
      <c r="AH5" s="93"/>
      <c r="AI5" s="93"/>
      <c r="AJ5" s="93"/>
      <c r="AK5" s="93"/>
      <c r="AL5" s="93"/>
      <c r="AM5" s="94"/>
      <c r="AN5" s="93"/>
      <c r="AO5" s="93"/>
      <c r="AP5" s="238" t="s">
        <v>281</v>
      </c>
      <c r="AQ5" s="239"/>
      <c r="AR5" s="95"/>
    </row>
    <row r="6" spans="1:48" ht="53.25" customHeight="1">
      <c r="A6" s="240" t="s">
        <v>293</v>
      </c>
      <c r="B6" s="241"/>
      <c r="C6" s="84" t="s">
        <v>68</v>
      </c>
      <c r="D6" s="45" t="s">
        <v>69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301</v>
      </c>
      <c r="N6" s="40" t="s">
        <v>11</v>
      </c>
      <c r="O6" s="40" t="s">
        <v>12</v>
      </c>
      <c r="P6" s="40" t="s">
        <v>13</v>
      </c>
      <c r="Q6" s="40" t="s">
        <v>14</v>
      </c>
      <c r="R6" s="40" t="s">
        <v>0</v>
      </c>
      <c r="S6" s="40" t="s">
        <v>15</v>
      </c>
      <c r="T6" s="40" t="s">
        <v>16</v>
      </c>
      <c r="U6" s="40" t="s">
        <v>17</v>
      </c>
      <c r="V6" s="40" t="s">
        <v>18</v>
      </c>
      <c r="W6" s="40" t="s">
        <v>19</v>
      </c>
      <c r="X6" s="40" t="s">
        <v>70</v>
      </c>
      <c r="Y6" s="40" t="s">
        <v>20</v>
      </c>
      <c r="Z6" s="40" t="s">
        <v>21</v>
      </c>
      <c r="AA6" s="40" t="s">
        <v>22</v>
      </c>
      <c r="AB6" s="40" t="s">
        <v>23</v>
      </c>
      <c r="AC6" s="40" t="s">
        <v>24</v>
      </c>
      <c r="AD6" s="40" t="s">
        <v>25</v>
      </c>
      <c r="AE6" s="40" t="s">
        <v>26</v>
      </c>
      <c r="AF6" s="40" t="s">
        <v>271</v>
      </c>
      <c r="AG6" s="40" t="s">
        <v>27</v>
      </c>
      <c r="AH6" s="40" t="s">
        <v>28</v>
      </c>
      <c r="AI6" s="40" t="s">
        <v>29</v>
      </c>
      <c r="AJ6" s="40" t="s">
        <v>30</v>
      </c>
      <c r="AK6" s="40" t="s">
        <v>31</v>
      </c>
      <c r="AL6" s="44" t="s">
        <v>32</v>
      </c>
      <c r="AM6" s="85" t="s">
        <v>71</v>
      </c>
      <c r="AN6" s="40" t="s">
        <v>72</v>
      </c>
      <c r="AO6" s="73" t="s">
        <v>73</v>
      </c>
      <c r="AP6" s="45" t="s">
        <v>74</v>
      </c>
      <c r="AQ6" s="40" t="s">
        <v>75</v>
      </c>
      <c r="AR6" s="79" t="s">
        <v>76</v>
      </c>
    </row>
    <row r="7" spans="1:48" ht="15.75" customHeight="1">
      <c r="A7" s="240"/>
      <c r="B7" s="241"/>
      <c r="C7" s="65" t="s">
        <v>77</v>
      </c>
      <c r="D7" s="42" t="s">
        <v>78</v>
      </c>
      <c r="E7" s="42" t="s">
        <v>79</v>
      </c>
      <c r="F7" s="42" t="s">
        <v>80</v>
      </c>
      <c r="G7" s="42" t="s">
        <v>81</v>
      </c>
      <c r="H7" s="42" t="s">
        <v>82</v>
      </c>
      <c r="I7" s="42" t="s">
        <v>83</v>
      </c>
      <c r="J7" s="42" t="s">
        <v>84</v>
      </c>
      <c r="K7" s="42" t="s">
        <v>85</v>
      </c>
      <c r="L7" s="42" t="s">
        <v>86</v>
      </c>
      <c r="M7" s="42" t="s">
        <v>302</v>
      </c>
      <c r="N7" s="42" t="s">
        <v>87</v>
      </c>
      <c r="O7" s="42" t="s">
        <v>88</v>
      </c>
      <c r="P7" s="42" t="s">
        <v>89</v>
      </c>
      <c r="Q7" s="42" t="s">
        <v>90</v>
      </c>
      <c r="R7" s="42" t="s">
        <v>91</v>
      </c>
      <c r="S7" s="42" t="s">
        <v>92</v>
      </c>
      <c r="T7" s="42" t="s">
        <v>93</v>
      </c>
      <c r="U7" s="42" t="s">
        <v>94</v>
      </c>
      <c r="V7" s="42" t="s">
        <v>95</v>
      </c>
      <c r="W7" s="42" t="s">
        <v>96</v>
      </c>
      <c r="X7" s="42" t="s">
        <v>97</v>
      </c>
      <c r="Y7" s="42" t="s">
        <v>98</v>
      </c>
      <c r="Z7" s="42" t="s">
        <v>99</v>
      </c>
      <c r="AA7" s="42" t="s">
        <v>100</v>
      </c>
      <c r="AB7" s="42" t="s">
        <v>101</v>
      </c>
      <c r="AC7" s="42" t="s">
        <v>102</v>
      </c>
      <c r="AD7" s="42" t="s">
        <v>103</v>
      </c>
      <c r="AE7" s="42" t="s">
        <v>104</v>
      </c>
      <c r="AF7" s="42" t="s">
        <v>105</v>
      </c>
      <c r="AG7" s="42" t="s">
        <v>106</v>
      </c>
      <c r="AH7" s="42" t="s">
        <v>107</v>
      </c>
      <c r="AI7" s="42" t="s">
        <v>108</v>
      </c>
      <c r="AJ7" s="42" t="s">
        <v>109</v>
      </c>
      <c r="AK7" s="42" t="s">
        <v>110</v>
      </c>
      <c r="AL7" s="42" t="s">
        <v>67</v>
      </c>
      <c r="AM7" s="52"/>
      <c r="AN7" s="74" t="s">
        <v>111</v>
      </c>
      <c r="AO7" s="75" t="s">
        <v>112</v>
      </c>
      <c r="AP7" s="41" t="s">
        <v>113</v>
      </c>
      <c r="AQ7" s="43" t="s">
        <v>114</v>
      </c>
      <c r="AR7" s="54" t="s">
        <v>115</v>
      </c>
    </row>
    <row r="8" spans="1:48" ht="50.25" customHeight="1">
      <c r="A8" s="240"/>
      <c r="B8" s="241"/>
      <c r="C8" s="64" t="s">
        <v>116</v>
      </c>
      <c r="D8" s="45" t="s">
        <v>33</v>
      </c>
      <c r="E8" s="40" t="s">
        <v>34</v>
      </c>
      <c r="F8" s="40" t="s">
        <v>35</v>
      </c>
      <c r="G8" s="40" t="s">
        <v>36</v>
      </c>
      <c r="H8" s="40" t="s">
        <v>37</v>
      </c>
      <c r="I8" s="40" t="s">
        <v>38</v>
      </c>
      <c r="J8" s="40" t="s">
        <v>39</v>
      </c>
      <c r="K8" s="40" t="s">
        <v>40</v>
      </c>
      <c r="L8" s="40" t="s">
        <v>41</v>
      </c>
      <c r="M8" s="40" t="s">
        <v>303</v>
      </c>
      <c r="N8" s="40" t="s">
        <v>42</v>
      </c>
      <c r="O8" s="40" t="s">
        <v>43</v>
      </c>
      <c r="P8" s="40" t="s">
        <v>44</v>
      </c>
      <c r="Q8" s="40" t="s">
        <v>45</v>
      </c>
      <c r="R8" s="40" t="s">
        <v>1</v>
      </c>
      <c r="S8" s="40" t="s">
        <v>46</v>
      </c>
      <c r="T8" s="40" t="s">
        <v>47</v>
      </c>
      <c r="U8" s="40" t="s">
        <v>48</v>
      </c>
      <c r="V8" s="40" t="s">
        <v>49</v>
      </c>
      <c r="W8" s="40" t="s">
        <v>50</v>
      </c>
      <c r="X8" s="40" t="s">
        <v>51</v>
      </c>
      <c r="Y8" s="40" t="s">
        <v>52</v>
      </c>
      <c r="Z8" s="40" t="s">
        <v>53</v>
      </c>
      <c r="AA8" s="40" t="s">
        <v>54</v>
      </c>
      <c r="AB8" s="40" t="s">
        <v>55</v>
      </c>
      <c r="AC8" s="40" t="s">
        <v>56</v>
      </c>
      <c r="AD8" s="40" t="s">
        <v>57</v>
      </c>
      <c r="AE8" s="40" t="s">
        <v>58</v>
      </c>
      <c r="AF8" s="40" t="s">
        <v>59</v>
      </c>
      <c r="AG8" s="40" t="s">
        <v>60</v>
      </c>
      <c r="AH8" s="40" t="s">
        <v>61</v>
      </c>
      <c r="AI8" s="40" t="s">
        <v>62</v>
      </c>
      <c r="AJ8" s="40" t="s">
        <v>63</v>
      </c>
      <c r="AK8" s="40" t="s">
        <v>64</v>
      </c>
      <c r="AL8" s="44" t="s">
        <v>65</v>
      </c>
      <c r="AM8" s="52" t="s">
        <v>2</v>
      </c>
      <c r="AN8" s="44" t="s">
        <v>272</v>
      </c>
      <c r="AO8" s="52" t="s">
        <v>118</v>
      </c>
      <c r="AP8" s="40" t="s">
        <v>119</v>
      </c>
      <c r="AQ8" s="40" t="s">
        <v>120</v>
      </c>
      <c r="AR8" s="54" t="s">
        <v>121</v>
      </c>
    </row>
    <row r="9" spans="1:48" ht="18" customHeight="1">
      <c r="A9" s="242"/>
      <c r="B9" s="243"/>
      <c r="C9" s="66" t="s">
        <v>122</v>
      </c>
      <c r="D9" s="42" t="s">
        <v>78</v>
      </c>
      <c r="E9" s="42" t="s">
        <v>79</v>
      </c>
      <c r="F9" s="42" t="s">
        <v>80</v>
      </c>
      <c r="G9" s="42" t="s">
        <v>81</v>
      </c>
      <c r="H9" s="42" t="s">
        <v>82</v>
      </c>
      <c r="I9" s="42" t="s">
        <v>83</v>
      </c>
      <c r="J9" s="42" t="s">
        <v>84</v>
      </c>
      <c r="K9" s="42" t="s">
        <v>85</v>
      </c>
      <c r="L9" s="42" t="s">
        <v>86</v>
      </c>
      <c r="M9" s="42" t="s">
        <v>302</v>
      </c>
      <c r="N9" s="42" t="s">
        <v>87</v>
      </c>
      <c r="O9" s="42" t="s">
        <v>88</v>
      </c>
      <c r="P9" s="42" t="s">
        <v>89</v>
      </c>
      <c r="Q9" s="42" t="s">
        <v>90</v>
      </c>
      <c r="R9" s="42" t="s">
        <v>91</v>
      </c>
      <c r="S9" s="42" t="s">
        <v>92</v>
      </c>
      <c r="T9" s="42" t="s">
        <v>93</v>
      </c>
      <c r="U9" s="42" t="s">
        <v>94</v>
      </c>
      <c r="V9" s="42" t="s">
        <v>95</v>
      </c>
      <c r="W9" s="42" t="s">
        <v>96</v>
      </c>
      <c r="X9" s="42" t="s">
        <v>97</v>
      </c>
      <c r="Y9" s="42" t="s">
        <v>98</v>
      </c>
      <c r="Z9" s="42" t="s">
        <v>99</v>
      </c>
      <c r="AA9" s="42" t="s">
        <v>100</v>
      </c>
      <c r="AB9" s="42" t="s">
        <v>101</v>
      </c>
      <c r="AC9" s="42" t="s">
        <v>102</v>
      </c>
      <c r="AD9" s="42" t="s">
        <v>103</v>
      </c>
      <c r="AE9" s="42" t="s">
        <v>104</v>
      </c>
      <c r="AF9" s="42" t="s">
        <v>105</v>
      </c>
      <c r="AG9" s="42" t="s">
        <v>106</v>
      </c>
      <c r="AH9" s="42" t="s">
        <v>107</v>
      </c>
      <c r="AI9" s="42" t="s">
        <v>108</v>
      </c>
      <c r="AJ9" s="42" t="s">
        <v>109</v>
      </c>
      <c r="AK9" s="42" t="s">
        <v>110</v>
      </c>
      <c r="AL9" s="42" t="s">
        <v>67</v>
      </c>
      <c r="AM9" s="53" t="s">
        <v>123</v>
      </c>
      <c r="AN9" s="55" t="s">
        <v>111</v>
      </c>
      <c r="AO9" s="53" t="s">
        <v>112</v>
      </c>
      <c r="AP9" s="56" t="s">
        <v>113</v>
      </c>
      <c r="AQ9" s="55" t="s">
        <v>114</v>
      </c>
      <c r="AR9" s="57" t="s">
        <v>115</v>
      </c>
    </row>
    <row r="10" spans="1:48">
      <c r="A10" s="63" t="s">
        <v>270</v>
      </c>
      <c r="B10" s="67" t="s">
        <v>68</v>
      </c>
      <c r="C10" s="67" t="s">
        <v>116</v>
      </c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50"/>
    </row>
    <row r="11" spans="1:48">
      <c r="A11" s="46" t="s">
        <v>124</v>
      </c>
      <c r="B11" s="62" t="s">
        <v>126</v>
      </c>
      <c r="C11" s="62" t="s">
        <v>125</v>
      </c>
      <c r="D11" s="88">
        <v>253238.44844578451</v>
      </c>
      <c r="E11" s="88">
        <v>0</v>
      </c>
      <c r="F11" s="88">
        <v>228.3174234864737</v>
      </c>
      <c r="G11" s="88">
        <v>0</v>
      </c>
      <c r="H11" s="88">
        <v>142.23574612946129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88">
        <v>0</v>
      </c>
      <c r="AC11" s="88">
        <v>0</v>
      </c>
      <c r="AD11" s="88">
        <v>0</v>
      </c>
      <c r="AE11" s="88">
        <v>0</v>
      </c>
      <c r="AF11" s="88">
        <v>0</v>
      </c>
      <c r="AG11" s="88">
        <v>0</v>
      </c>
      <c r="AH11" s="88">
        <v>3.4233187163012793</v>
      </c>
      <c r="AI11" s="88">
        <v>0</v>
      </c>
      <c r="AJ11" s="88">
        <v>0</v>
      </c>
      <c r="AK11" s="88">
        <v>0</v>
      </c>
      <c r="AL11" s="131">
        <v>0</v>
      </c>
      <c r="AM11" s="136">
        <f t="shared" ref="AM11:AM46" si="0">SUM(D11:AL11)</f>
        <v>253612.42493411675</v>
      </c>
      <c r="AN11" s="137">
        <v>22939.960317008026</v>
      </c>
      <c r="AO11" s="136">
        <f>SUM(AM11:AN11)</f>
        <v>276552.3852511248</v>
      </c>
      <c r="AP11" s="133">
        <v>52582.123731029991</v>
      </c>
      <c r="AQ11" s="131">
        <v>7349.1603334623314</v>
      </c>
      <c r="AR11" s="140">
        <f>SUM(AO11:AQ11)</f>
        <v>336483.66931561712</v>
      </c>
      <c r="AV11" s="18" t="s">
        <v>66</v>
      </c>
    </row>
    <row r="12" spans="1:48">
      <c r="A12" s="47" t="s">
        <v>127</v>
      </c>
      <c r="B12" s="38" t="s">
        <v>128</v>
      </c>
      <c r="C12" s="38" t="s">
        <v>34</v>
      </c>
      <c r="D12" s="88">
        <v>0</v>
      </c>
      <c r="E12" s="88">
        <v>110457.14429476325</v>
      </c>
      <c r="F12" s="88">
        <v>0</v>
      </c>
      <c r="G12" s="88">
        <v>0</v>
      </c>
      <c r="H12" s="88">
        <v>274.38213883065168</v>
      </c>
      <c r="I12" s="88">
        <v>0</v>
      </c>
      <c r="J12" s="88">
        <v>1.9686491064063696</v>
      </c>
      <c r="K12" s="88">
        <v>170.07565263931076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874.16681279456657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88">
        <v>0</v>
      </c>
      <c r="AB12" s="88">
        <v>0</v>
      </c>
      <c r="AC12" s="88">
        <v>0</v>
      </c>
      <c r="AD12" s="88">
        <v>0</v>
      </c>
      <c r="AE12" s="88">
        <v>0</v>
      </c>
      <c r="AF12" s="88">
        <v>0</v>
      </c>
      <c r="AG12" s="88">
        <v>0</v>
      </c>
      <c r="AH12" s="88">
        <v>0</v>
      </c>
      <c r="AI12" s="88">
        <v>0</v>
      </c>
      <c r="AJ12" s="88">
        <v>0</v>
      </c>
      <c r="AK12" s="88">
        <v>0</v>
      </c>
      <c r="AL12" s="131">
        <v>0</v>
      </c>
      <c r="AM12" s="135">
        <f t="shared" si="0"/>
        <v>111777.73754813417</v>
      </c>
      <c r="AN12" s="137">
        <v>2253.6825400572684</v>
      </c>
      <c r="AO12" s="135">
        <f t="shared" ref="AO12:AO45" si="1">SUM(AM12:AN12)</f>
        <v>114031.42008819144</v>
      </c>
      <c r="AP12" s="133">
        <v>6745.5669422033498</v>
      </c>
      <c r="AQ12" s="131">
        <v>8213.4679987622058</v>
      </c>
      <c r="AR12" s="141">
        <f t="shared" ref="AR12:AR45" si="2">SUM(AO12:AQ12)</f>
        <v>128990.455029157</v>
      </c>
    </row>
    <row r="13" spans="1:48">
      <c r="A13" s="47" t="s">
        <v>129</v>
      </c>
      <c r="B13" s="38" t="s">
        <v>131</v>
      </c>
      <c r="C13" s="38" t="s">
        <v>130</v>
      </c>
      <c r="D13" s="88">
        <v>95366.634918423253</v>
      </c>
      <c r="E13" s="88">
        <v>0</v>
      </c>
      <c r="F13" s="88">
        <v>44177.134046137951</v>
      </c>
      <c r="G13" s="88">
        <v>0</v>
      </c>
      <c r="H13" s="88">
        <v>60.263455213907228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17.152190497539866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88">
        <v>0</v>
      </c>
      <c r="AE13" s="88">
        <v>0</v>
      </c>
      <c r="AF13" s="88">
        <v>0</v>
      </c>
      <c r="AG13" s="88">
        <v>0</v>
      </c>
      <c r="AH13" s="88">
        <v>0</v>
      </c>
      <c r="AI13" s="88">
        <v>0</v>
      </c>
      <c r="AJ13" s="88">
        <v>0</v>
      </c>
      <c r="AK13" s="88">
        <v>0</v>
      </c>
      <c r="AL13" s="131">
        <v>0</v>
      </c>
      <c r="AM13" s="135">
        <f t="shared" si="0"/>
        <v>139621.18461027267</v>
      </c>
      <c r="AN13" s="137">
        <v>63622.681546271153</v>
      </c>
      <c r="AO13" s="135">
        <f t="shared" si="1"/>
        <v>203243.86615654384</v>
      </c>
      <c r="AP13" s="133">
        <v>62328.54050634439</v>
      </c>
      <c r="AQ13" s="131">
        <v>32566.948306730657</v>
      </c>
      <c r="AR13" s="141">
        <f t="shared" si="2"/>
        <v>298139.3549696189</v>
      </c>
    </row>
    <row r="14" spans="1:48">
      <c r="A14" s="47" t="s">
        <v>132</v>
      </c>
      <c r="B14" s="38" t="s">
        <v>134</v>
      </c>
      <c r="C14" s="38" t="s">
        <v>133</v>
      </c>
      <c r="D14" s="88">
        <v>49.035770963430906</v>
      </c>
      <c r="E14" s="88">
        <v>0</v>
      </c>
      <c r="F14" s="88">
        <v>0</v>
      </c>
      <c r="G14" s="88">
        <v>37178.193331794697</v>
      </c>
      <c r="H14" s="88">
        <v>25.008319377488441</v>
      </c>
      <c r="I14" s="88">
        <v>0</v>
      </c>
      <c r="J14" s="88">
        <v>0</v>
      </c>
      <c r="K14" s="88">
        <v>27.636133472561152</v>
      </c>
      <c r="L14" s="88">
        <v>0</v>
      </c>
      <c r="M14" s="88">
        <v>0</v>
      </c>
      <c r="N14" s="88">
        <v>12.13288829034887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0</v>
      </c>
      <c r="AA14" s="88">
        <v>0</v>
      </c>
      <c r="AB14" s="88">
        <v>0</v>
      </c>
      <c r="AC14" s="88">
        <v>0</v>
      </c>
      <c r="AD14" s="88">
        <v>0</v>
      </c>
      <c r="AE14" s="88">
        <v>0</v>
      </c>
      <c r="AF14" s="88">
        <v>0</v>
      </c>
      <c r="AG14" s="88">
        <v>0</v>
      </c>
      <c r="AH14" s="88">
        <v>0</v>
      </c>
      <c r="AI14" s="88">
        <v>0</v>
      </c>
      <c r="AJ14" s="88">
        <v>0</v>
      </c>
      <c r="AK14" s="88">
        <v>0</v>
      </c>
      <c r="AL14" s="131">
        <v>0</v>
      </c>
      <c r="AM14" s="135">
        <f t="shared" si="0"/>
        <v>37292.006443898528</v>
      </c>
      <c r="AN14" s="137">
        <v>52954.785609198552</v>
      </c>
      <c r="AO14" s="135">
        <f t="shared" si="1"/>
        <v>90246.792053097073</v>
      </c>
      <c r="AP14" s="133">
        <v>16890.215993353711</v>
      </c>
      <c r="AQ14" s="131">
        <v>4674.3458771227588</v>
      </c>
      <c r="AR14" s="141">
        <f t="shared" si="2"/>
        <v>111811.35392357355</v>
      </c>
      <c r="AU14" s="18" t="s">
        <v>66</v>
      </c>
    </row>
    <row r="15" spans="1:48">
      <c r="A15" s="47" t="s">
        <v>135</v>
      </c>
      <c r="B15" s="38" t="s">
        <v>137</v>
      </c>
      <c r="C15" s="38" t="s">
        <v>136</v>
      </c>
      <c r="D15" s="88">
        <v>0</v>
      </c>
      <c r="E15" s="88">
        <v>0</v>
      </c>
      <c r="F15" s="88">
        <v>331.05538864700043</v>
      </c>
      <c r="G15" s="88">
        <v>64.511026241538133</v>
      </c>
      <c r="H15" s="88">
        <v>15558.584264000212</v>
      </c>
      <c r="I15" s="88">
        <v>0</v>
      </c>
      <c r="J15" s="88">
        <v>3.483557526577814</v>
      </c>
      <c r="K15" s="88">
        <v>0</v>
      </c>
      <c r="L15" s="88">
        <v>348.97074317706011</v>
      </c>
      <c r="M15" s="88">
        <v>20.188067923903734</v>
      </c>
      <c r="N15" s="88">
        <v>265.88204291736497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88">
        <v>0</v>
      </c>
      <c r="AC15" s="88">
        <v>0</v>
      </c>
      <c r="AD15" s="88">
        <v>0</v>
      </c>
      <c r="AE15" s="88">
        <v>0</v>
      </c>
      <c r="AF15" s="88">
        <v>0</v>
      </c>
      <c r="AG15" s="88">
        <v>0</v>
      </c>
      <c r="AH15" s="88">
        <v>27.066673440979464</v>
      </c>
      <c r="AI15" s="88">
        <v>0</v>
      </c>
      <c r="AJ15" s="88">
        <v>0</v>
      </c>
      <c r="AK15" s="88">
        <v>0</v>
      </c>
      <c r="AL15" s="131">
        <v>0</v>
      </c>
      <c r="AM15" s="135">
        <f t="shared" si="0"/>
        <v>16619.741763874637</v>
      </c>
      <c r="AN15" s="137">
        <v>16487.899221030559</v>
      </c>
      <c r="AO15" s="135">
        <f t="shared" si="1"/>
        <v>33107.6409849052</v>
      </c>
      <c r="AP15" s="133">
        <v>8440.4600490158446</v>
      </c>
      <c r="AQ15" s="131">
        <v>3592.3750104946416</v>
      </c>
      <c r="AR15" s="141">
        <f t="shared" si="2"/>
        <v>45140.476044415693</v>
      </c>
    </row>
    <row r="16" spans="1:48">
      <c r="A16" s="47" t="s">
        <v>138</v>
      </c>
      <c r="B16" s="38" t="s">
        <v>140</v>
      </c>
      <c r="C16" s="38" t="s">
        <v>139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9259.2767059322105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H16" s="88">
        <v>0</v>
      </c>
      <c r="AI16" s="88">
        <v>0</v>
      </c>
      <c r="AJ16" s="88">
        <v>0</v>
      </c>
      <c r="AK16" s="88">
        <v>0</v>
      </c>
      <c r="AL16" s="131">
        <v>0</v>
      </c>
      <c r="AM16" s="135">
        <f t="shared" si="0"/>
        <v>9259.2767059322105</v>
      </c>
      <c r="AN16" s="137">
        <v>67342.173472033173</v>
      </c>
      <c r="AO16" s="135">
        <f t="shared" si="1"/>
        <v>76601.45017796538</v>
      </c>
      <c r="AP16" s="133">
        <v>21834.562239077211</v>
      </c>
      <c r="AQ16" s="131">
        <v>52214.963780543869</v>
      </c>
      <c r="AR16" s="141">
        <f t="shared" si="2"/>
        <v>150650.97619758645</v>
      </c>
    </row>
    <row r="17" spans="1:46">
      <c r="A17" s="47" t="s">
        <v>141</v>
      </c>
      <c r="B17" s="38" t="s">
        <v>143</v>
      </c>
      <c r="C17" s="38" t="s">
        <v>142</v>
      </c>
      <c r="D17" s="88">
        <v>0</v>
      </c>
      <c r="E17" s="88">
        <v>32.249791471586136</v>
      </c>
      <c r="F17" s="88">
        <v>0</v>
      </c>
      <c r="G17" s="88">
        <v>0</v>
      </c>
      <c r="H17" s="88">
        <v>1.4739789059483499</v>
      </c>
      <c r="I17" s="88">
        <v>0</v>
      </c>
      <c r="J17" s="88">
        <v>6086.9426893361451</v>
      </c>
      <c r="K17" s="88">
        <v>21.504857791821443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88">
        <v>0</v>
      </c>
      <c r="AB17" s="88">
        <v>0</v>
      </c>
      <c r="AC17" s="88">
        <v>0</v>
      </c>
      <c r="AD17" s="88">
        <v>0</v>
      </c>
      <c r="AE17" s="88">
        <v>0</v>
      </c>
      <c r="AF17" s="88">
        <v>0</v>
      </c>
      <c r="AG17" s="88">
        <v>0</v>
      </c>
      <c r="AH17" s="88">
        <v>0</v>
      </c>
      <c r="AI17" s="88">
        <v>0</v>
      </c>
      <c r="AJ17" s="88">
        <v>0</v>
      </c>
      <c r="AK17" s="88">
        <v>0</v>
      </c>
      <c r="AL17" s="131">
        <v>0</v>
      </c>
      <c r="AM17" s="135">
        <f t="shared" si="0"/>
        <v>6142.1713175055011</v>
      </c>
      <c r="AN17" s="137">
        <v>48121.179725637405</v>
      </c>
      <c r="AO17" s="135">
        <f t="shared" si="1"/>
        <v>54263.351043142902</v>
      </c>
      <c r="AP17" s="133">
        <v>21091.193618238991</v>
      </c>
      <c r="AQ17" s="131">
        <v>9739.8912954321459</v>
      </c>
      <c r="AR17" s="141">
        <f t="shared" si="2"/>
        <v>85094.435956814035</v>
      </c>
    </row>
    <row r="18" spans="1:46">
      <c r="A18" s="47" t="s">
        <v>144</v>
      </c>
      <c r="B18" s="24" t="s">
        <v>146</v>
      </c>
      <c r="C18" s="24" t="s">
        <v>145</v>
      </c>
      <c r="D18" s="88">
        <v>0</v>
      </c>
      <c r="E18" s="88">
        <v>54.416832002094523</v>
      </c>
      <c r="F18" s="88">
        <v>214.63975837683236</v>
      </c>
      <c r="G18" s="88">
        <v>32.255513120769066</v>
      </c>
      <c r="H18" s="88">
        <v>27.677333168462464</v>
      </c>
      <c r="I18" s="88">
        <v>0</v>
      </c>
      <c r="J18" s="88">
        <v>0</v>
      </c>
      <c r="K18" s="88">
        <v>43851.109118790257</v>
      </c>
      <c r="L18" s="88">
        <v>20.873571256382949</v>
      </c>
      <c r="M18" s="88">
        <v>13.458711949269158</v>
      </c>
      <c r="N18" s="88">
        <v>0</v>
      </c>
      <c r="O18" s="88">
        <v>0</v>
      </c>
      <c r="P18" s="88">
        <v>0</v>
      </c>
      <c r="Q18" s="88">
        <v>792.52903021685609</v>
      </c>
      <c r="R18" s="88">
        <v>47355.418192933546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0</v>
      </c>
      <c r="AB18" s="88">
        <v>0</v>
      </c>
      <c r="AC18" s="88">
        <v>0</v>
      </c>
      <c r="AD18" s="88">
        <v>0</v>
      </c>
      <c r="AE18" s="88">
        <v>0</v>
      </c>
      <c r="AF18" s="88">
        <v>0</v>
      </c>
      <c r="AG18" s="88">
        <v>0</v>
      </c>
      <c r="AH18" s="88">
        <v>0</v>
      </c>
      <c r="AI18" s="88">
        <v>0</v>
      </c>
      <c r="AJ18" s="88">
        <v>0</v>
      </c>
      <c r="AK18" s="88">
        <v>0</v>
      </c>
      <c r="AL18" s="131">
        <v>0</v>
      </c>
      <c r="AM18" s="135">
        <f t="shared" si="0"/>
        <v>92362.378061814466</v>
      </c>
      <c r="AN18" s="137">
        <v>29980.829881423488</v>
      </c>
      <c r="AO18" s="135">
        <f t="shared" si="1"/>
        <v>122343.20794323795</v>
      </c>
      <c r="AP18" s="133">
        <v>22090.567448768259</v>
      </c>
      <c r="AQ18" s="131">
        <v>8623.422201239071</v>
      </c>
      <c r="AR18" s="141">
        <f t="shared" si="2"/>
        <v>153057.19759324528</v>
      </c>
      <c r="AT18" s="18" t="s">
        <v>66</v>
      </c>
    </row>
    <row r="19" spans="1:46">
      <c r="A19" s="47" t="s">
        <v>147</v>
      </c>
      <c r="B19" s="24" t="s">
        <v>149</v>
      </c>
      <c r="C19" s="24" t="s">
        <v>148</v>
      </c>
      <c r="D19" s="88">
        <v>0</v>
      </c>
      <c r="E19" s="88">
        <v>0</v>
      </c>
      <c r="F19" s="88">
        <v>0</v>
      </c>
      <c r="G19" s="88">
        <v>0</v>
      </c>
      <c r="H19" s="88">
        <v>22.936785289724646</v>
      </c>
      <c r="I19" s="88">
        <v>0</v>
      </c>
      <c r="J19" s="88">
        <v>0</v>
      </c>
      <c r="K19" s="88">
        <v>1.6964697289943587</v>
      </c>
      <c r="L19" s="88">
        <v>49075.101603811971</v>
      </c>
      <c r="M19" s="88">
        <v>47.717251456499739</v>
      </c>
      <c r="N19" s="88">
        <v>152.07073490604466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88">
        <v>0</v>
      </c>
      <c r="AC19" s="88">
        <v>0</v>
      </c>
      <c r="AD19" s="88">
        <v>0</v>
      </c>
      <c r="AE19" s="88">
        <v>0</v>
      </c>
      <c r="AF19" s="88">
        <v>0</v>
      </c>
      <c r="AG19" s="88">
        <v>0</v>
      </c>
      <c r="AH19" s="88">
        <v>0</v>
      </c>
      <c r="AI19" s="88">
        <v>0</v>
      </c>
      <c r="AJ19" s="88">
        <v>0</v>
      </c>
      <c r="AK19" s="88">
        <v>0</v>
      </c>
      <c r="AL19" s="131">
        <v>0</v>
      </c>
      <c r="AM19" s="135">
        <f t="shared" si="0"/>
        <v>49299.522845193242</v>
      </c>
      <c r="AN19" s="137">
        <v>43663.951507947299</v>
      </c>
      <c r="AO19" s="135">
        <f t="shared" si="1"/>
        <v>92963.47435314054</v>
      </c>
      <c r="AP19" s="133">
        <v>15809.425878791701</v>
      </c>
      <c r="AQ19" s="131">
        <v>8652.0045288416513</v>
      </c>
      <c r="AR19" s="141">
        <f t="shared" si="2"/>
        <v>117424.9047607739</v>
      </c>
    </row>
    <row r="20" spans="1:46">
      <c r="A20" s="47" t="s">
        <v>298</v>
      </c>
      <c r="B20" s="24" t="s">
        <v>299</v>
      </c>
      <c r="C20" s="24" t="s">
        <v>300</v>
      </c>
      <c r="D20" s="88">
        <v>0</v>
      </c>
      <c r="E20" s="88">
        <v>0</v>
      </c>
      <c r="F20" s="88">
        <v>12.952501671100475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5.5488890465798804</v>
      </c>
      <c r="M20" s="88">
        <v>2734.7448192909978</v>
      </c>
      <c r="N20" s="88">
        <v>50.109182841394748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  <c r="Y20" s="88">
        <v>0</v>
      </c>
      <c r="Z20" s="88">
        <v>0</v>
      </c>
      <c r="AA20" s="88">
        <v>0</v>
      </c>
      <c r="AB20" s="88">
        <v>0</v>
      </c>
      <c r="AC20" s="88">
        <v>0</v>
      </c>
      <c r="AD20" s="88">
        <v>0</v>
      </c>
      <c r="AE20" s="88">
        <v>0</v>
      </c>
      <c r="AF20" s="88">
        <v>0</v>
      </c>
      <c r="AG20" s="88">
        <v>0</v>
      </c>
      <c r="AH20" s="88">
        <v>0</v>
      </c>
      <c r="AI20" s="88">
        <v>0</v>
      </c>
      <c r="AJ20" s="88">
        <v>0</v>
      </c>
      <c r="AK20" s="88">
        <v>0</v>
      </c>
      <c r="AL20" s="131">
        <v>0</v>
      </c>
      <c r="AM20" s="135">
        <f t="shared" si="0"/>
        <v>2803.3553928500728</v>
      </c>
      <c r="AN20" s="137">
        <v>94433.925389314842</v>
      </c>
      <c r="AO20" s="135">
        <f t="shared" si="1"/>
        <v>97237.280782164918</v>
      </c>
      <c r="AP20" s="133">
        <v>21479.9944595874</v>
      </c>
      <c r="AQ20" s="131">
        <v>19134.014769672824</v>
      </c>
      <c r="AR20" s="141">
        <f t="shared" si="2"/>
        <v>137851.29001142515</v>
      </c>
    </row>
    <row r="21" spans="1:46">
      <c r="A21" s="47" t="s">
        <v>150</v>
      </c>
      <c r="B21" s="24" t="s">
        <v>152</v>
      </c>
      <c r="C21" s="24" t="s">
        <v>151</v>
      </c>
      <c r="D21" s="88">
        <v>0</v>
      </c>
      <c r="E21" s="88">
        <v>0</v>
      </c>
      <c r="F21" s="88">
        <v>0</v>
      </c>
      <c r="G21" s="88">
        <v>26.098384232694261</v>
      </c>
      <c r="H21" s="88">
        <v>161.90918074095094</v>
      </c>
      <c r="I21" s="88">
        <v>0</v>
      </c>
      <c r="J21" s="88">
        <v>0</v>
      </c>
      <c r="K21" s="88">
        <v>0</v>
      </c>
      <c r="L21" s="88">
        <v>26.197752971702414</v>
      </c>
      <c r="M21" s="88">
        <v>168.49389721033899</v>
      </c>
      <c r="N21" s="88">
        <v>11610.917964020317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  <c r="AB21" s="88">
        <v>0</v>
      </c>
      <c r="AC21" s="88">
        <v>0</v>
      </c>
      <c r="AD21" s="88">
        <v>0</v>
      </c>
      <c r="AE21" s="88">
        <v>2110</v>
      </c>
      <c r="AF21" s="88">
        <v>0</v>
      </c>
      <c r="AG21" s="88">
        <v>0</v>
      </c>
      <c r="AH21" s="88">
        <v>0</v>
      </c>
      <c r="AI21" s="88">
        <v>0</v>
      </c>
      <c r="AJ21" s="88">
        <v>19.152892326269555</v>
      </c>
      <c r="AK21" s="88">
        <v>0</v>
      </c>
      <c r="AL21" s="131">
        <v>0</v>
      </c>
      <c r="AM21" s="135">
        <f t="shared" si="0"/>
        <v>14122.770071502273</v>
      </c>
      <c r="AN21" s="137">
        <v>9804.3252261585458</v>
      </c>
      <c r="AO21" s="135">
        <f t="shared" si="1"/>
        <v>23927.095297660817</v>
      </c>
      <c r="AP21" s="133">
        <v>6221.6534481013914</v>
      </c>
      <c r="AQ21" s="131">
        <v>2448.8199873556077</v>
      </c>
      <c r="AR21" s="141">
        <f t="shared" si="2"/>
        <v>32597.568733117816</v>
      </c>
    </row>
    <row r="22" spans="1:46">
      <c r="A22" s="47" t="s">
        <v>153</v>
      </c>
      <c r="B22" s="24" t="s">
        <v>155</v>
      </c>
      <c r="C22" s="24" t="s">
        <v>154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32861.500023676774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88">
        <v>0</v>
      </c>
      <c r="AC22" s="88">
        <v>0</v>
      </c>
      <c r="AD22" s="88">
        <v>0</v>
      </c>
      <c r="AE22" s="88">
        <v>0</v>
      </c>
      <c r="AF22" s="88">
        <v>0</v>
      </c>
      <c r="AG22" s="88">
        <v>0</v>
      </c>
      <c r="AH22" s="88">
        <v>0</v>
      </c>
      <c r="AI22" s="88">
        <v>0</v>
      </c>
      <c r="AJ22" s="88">
        <v>0</v>
      </c>
      <c r="AK22" s="88">
        <v>0</v>
      </c>
      <c r="AL22" s="131">
        <v>0</v>
      </c>
      <c r="AM22" s="135">
        <f t="shared" si="0"/>
        <v>32861.500023676774</v>
      </c>
      <c r="AN22" s="137">
        <v>27886.195155609177</v>
      </c>
      <c r="AO22" s="135">
        <f t="shared" si="1"/>
        <v>60747.695179285947</v>
      </c>
      <c r="AP22" s="133">
        <v>0</v>
      </c>
      <c r="AQ22" s="131">
        <v>7418.4479195652375</v>
      </c>
      <c r="AR22" s="141">
        <f t="shared" si="2"/>
        <v>68166.143098851186</v>
      </c>
    </row>
    <row r="23" spans="1:46">
      <c r="A23" s="47" t="s">
        <v>156</v>
      </c>
      <c r="B23" s="24" t="s">
        <v>158</v>
      </c>
      <c r="C23" s="24" t="s">
        <v>157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8977.8172046299242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8">
        <v>0</v>
      </c>
      <c r="AE23" s="88">
        <v>0</v>
      </c>
      <c r="AF23" s="88">
        <v>0</v>
      </c>
      <c r="AG23" s="88">
        <v>0</v>
      </c>
      <c r="AH23" s="88">
        <v>27.142279206993955</v>
      </c>
      <c r="AI23" s="88">
        <v>0</v>
      </c>
      <c r="AJ23" s="88">
        <v>0</v>
      </c>
      <c r="AK23" s="88">
        <v>0</v>
      </c>
      <c r="AL23" s="131">
        <v>0</v>
      </c>
      <c r="AM23" s="135">
        <f t="shared" si="0"/>
        <v>9004.9594838369176</v>
      </c>
      <c r="AN23" s="137">
        <v>0</v>
      </c>
      <c r="AO23" s="135">
        <f t="shared" si="1"/>
        <v>9004.9594838369176</v>
      </c>
      <c r="AP23" s="133">
        <v>0</v>
      </c>
      <c r="AQ23" s="131">
        <v>-477.12675739697499</v>
      </c>
      <c r="AR23" s="141">
        <f t="shared" si="2"/>
        <v>8527.8327264399431</v>
      </c>
    </row>
    <row r="24" spans="1:46">
      <c r="A24" s="47" t="s">
        <v>159</v>
      </c>
      <c r="B24" s="24" t="s">
        <v>161</v>
      </c>
      <c r="C24" s="24" t="s">
        <v>160</v>
      </c>
      <c r="D24" s="88">
        <v>0</v>
      </c>
      <c r="E24" s="88">
        <v>0</v>
      </c>
      <c r="F24" s="88">
        <v>0</v>
      </c>
      <c r="G24" s="88">
        <v>0</v>
      </c>
      <c r="H24" s="88">
        <v>26.959653482815124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22842.47959235658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0</v>
      </c>
      <c r="AC24" s="88">
        <v>0</v>
      </c>
      <c r="AD24" s="88">
        <v>0</v>
      </c>
      <c r="AE24" s="88">
        <v>0</v>
      </c>
      <c r="AF24" s="88">
        <v>0</v>
      </c>
      <c r="AG24" s="88">
        <v>0</v>
      </c>
      <c r="AH24" s="88">
        <v>0</v>
      </c>
      <c r="AI24" s="88">
        <v>0</v>
      </c>
      <c r="AJ24" s="88">
        <v>0</v>
      </c>
      <c r="AK24" s="88">
        <v>0</v>
      </c>
      <c r="AL24" s="131">
        <v>0</v>
      </c>
      <c r="AM24" s="135">
        <f t="shared" si="0"/>
        <v>22869.439245839396</v>
      </c>
      <c r="AN24" s="137">
        <v>6980.6532168704089</v>
      </c>
      <c r="AO24" s="135">
        <f t="shared" si="1"/>
        <v>29850.092462709807</v>
      </c>
      <c r="AP24" s="133">
        <v>2852.2052701081357</v>
      </c>
      <c r="AQ24" s="131">
        <v>880.10183282787</v>
      </c>
      <c r="AR24" s="141">
        <f t="shared" si="2"/>
        <v>33582.399565645814</v>
      </c>
    </row>
    <row r="25" spans="1:46">
      <c r="A25" s="47" t="s">
        <v>162</v>
      </c>
      <c r="B25" s="24" t="s">
        <v>164</v>
      </c>
      <c r="C25" s="24" t="s">
        <v>163</v>
      </c>
      <c r="D25" s="88">
        <v>0</v>
      </c>
      <c r="E25" s="88">
        <v>729.72667970893224</v>
      </c>
      <c r="F25" s="88">
        <v>16.111719863702767</v>
      </c>
      <c r="G25" s="88">
        <v>0</v>
      </c>
      <c r="H25" s="88">
        <v>11.173918693128101</v>
      </c>
      <c r="I25" s="88">
        <v>0</v>
      </c>
      <c r="J25" s="88">
        <v>0</v>
      </c>
      <c r="K25" s="88">
        <v>799.67560095607791</v>
      </c>
      <c r="L25" s="88">
        <v>262.29988528606691</v>
      </c>
      <c r="M25" s="88">
        <v>0</v>
      </c>
      <c r="N25" s="88">
        <v>0</v>
      </c>
      <c r="O25" s="88">
        <v>0</v>
      </c>
      <c r="P25" s="88">
        <v>231.27852071526897</v>
      </c>
      <c r="Q25" s="88">
        <v>121.27252249846325</v>
      </c>
      <c r="R25" s="88">
        <v>359328.76092646463</v>
      </c>
      <c r="S25" s="88">
        <v>0</v>
      </c>
      <c r="T25" s="88">
        <v>713.39677766378782</v>
      </c>
      <c r="U25" s="88">
        <v>149.7564796151583</v>
      </c>
      <c r="V25" s="88">
        <v>0</v>
      </c>
      <c r="W25" s="88">
        <v>0</v>
      </c>
      <c r="X25" s="88">
        <v>0</v>
      </c>
      <c r="Y25" s="88">
        <v>72.995426420835798</v>
      </c>
      <c r="Z25" s="88">
        <v>0</v>
      </c>
      <c r="AA25" s="88">
        <v>6.6403028243018758</v>
      </c>
      <c r="AB25" s="88">
        <v>0</v>
      </c>
      <c r="AC25" s="88">
        <v>0</v>
      </c>
      <c r="AD25" s="88">
        <v>0</v>
      </c>
      <c r="AE25" s="88">
        <v>0</v>
      </c>
      <c r="AF25" s="88">
        <v>0</v>
      </c>
      <c r="AG25" s="88">
        <v>0</v>
      </c>
      <c r="AH25" s="88">
        <v>0</v>
      </c>
      <c r="AI25" s="88">
        <v>0</v>
      </c>
      <c r="AJ25" s="88">
        <v>0</v>
      </c>
      <c r="AK25" s="88">
        <v>0</v>
      </c>
      <c r="AL25" s="131">
        <v>0</v>
      </c>
      <c r="AM25" s="135">
        <f t="shared" si="0"/>
        <v>362443.08876071038</v>
      </c>
      <c r="AN25" s="137">
        <v>237.91581338541431</v>
      </c>
      <c r="AO25" s="135">
        <f t="shared" si="1"/>
        <v>362681.00457409577</v>
      </c>
      <c r="AP25" s="133">
        <v>0</v>
      </c>
      <c r="AQ25" s="131">
        <v>4002.2782361518043</v>
      </c>
      <c r="AR25" s="141">
        <f t="shared" si="2"/>
        <v>366683.28281024756</v>
      </c>
    </row>
    <row r="26" spans="1:46">
      <c r="A26" s="47" t="s">
        <v>165</v>
      </c>
      <c r="B26" s="24" t="s">
        <v>167</v>
      </c>
      <c r="C26" s="24" t="s">
        <v>166</v>
      </c>
      <c r="D26" s="88">
        <v>0</v>
      </c>
      <c r="E26" s="88">
        <v>7.189912370763305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0.89735406927068828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1253.8133954361047</v>
      </c>
      <c r="S26" s="88">
        <v>10274.947827168828</v>
      </c>
      <c r="T26" s="88">
        <v>28019.701643225897</v>
      </c>
      <c r="U26" s="88">
        <v>38.920802366024844</v>
      </c>
      <c r="V26" s="88">
        <v>0</v>
      </c>
      <c r="W26" s="88">
        <v>0</v>
      </c>
      <c r="X26" s="88">
        <v>0</v>
      </c>
      <c r="Y26" s="88">
        <v>10.189735047864932</v>
      </c>
      <c r="Z26" s="88">
        <v>0</v>
      </c>
      <c r="AA26" s="88">
        <v>0</v>
      </c>
      <c r="AB26" s="88">
        <v>0</v>
      </c>
      <c r="AC26" s="88">
        <v>0</v>
      </c>
      <c r="AD26" s="88">
        <v>0</v>
      </c>
      <c r="AE26" s="88">
        <v>0</v>
      </c>
      <c r="AF26" s="88">
        <v>0</v>
      </c>
      <c r="AG26" s="88">
        <v>0</v>
      </c>
      <c r="AH26" s="88">
        <v>0</v>
      </c>
      <c r="AI26" s="88">
        <v>0</v>
      </c>
      <c r="AJ26" s="88">
        <v>0</v>
      </c>
      <c r="AK26" s="88">
        <v>0</v>
      </c>
      <c r="AL26" s="131">
        <v>0</v>
      </c>
      <c r="AM26" s="135">
        <f t="shared" si="0"/>
        <v>39605.660669684752</v>
      </c>
      <c r="AN26" s="137">
        <v>542.83084196172695</v>
      </c>
      <c r="AO26" s="135">
        <f t="shared" si="1"/>
        <v>40148.491511646476</v>
      </c>
      <c r="AP26" s="133">
        <v>-19252.299857377046</v>
      </c>
      <c r="AQ26" s="131">
        <v>465.47822088391513</v>
      </c>
      <c r="AR26" s="141">
        <f t="shared" si="2"/>
        <v>21361.669875153348</v>
      </c>
    </row>
    <row r="27" spans="1:46">
      <c r="A27" s="47" t="s">
        <v>168</v>
      </c>
      <c r="B27" s="25" t="s">
        <v>170</v>
      </c>
      <c r="C27" s="24" t="s">
        <v>169</v>
      </c>
      <c r="D27" s="88">
        <v>17.784270299185813</v>
      </c>
      <c r="E27" s="88">
        <v>33.240553102520821</v>
      </c>
      <c r="F27" s="88">
        <v>1718.1485012000355</v>
      </c>
      <c r="G27" s="88">
        <v>28.199115265284444</v>
      </c>
      <c r="H27" s="88">
        <v>127.34069293023514</v>
      </c>
      <c r="I27" s="88">
        <v>0</v>
      </c>
      <c r="J27" s="88">
        <v>0</v>
      </c>
      <c r="K27" s="88">
        <v>1018.6966773521352</v>
      </c>
      <c r="L27" s="88">
        <v>684.03600728763047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3946.9400338848386</v>
      </c>
      <c r="S27" s="88">
        <v>0</v>
      </c>
      <c r="T27" s="88">
        <v>105717.41315534999</v>
      </c>
      <c r="U27" s="88">
        <v>36.724679835461792</v>
      </c>
      <c r="V27" s="88">
        <v>568.75931390772757</v>
      </c>
      <c r="W27" s="88">
        <v>32.387557369621334</v>
      </c>
      <c r="X27" s="88">
        <v>0</v>
      </c>
      <c r="Y27" s="88">
        <v>0</v>
      </c>
      <c r="Z27" s="88">
        <v>0</v>
      </c>
      <c r="AA27" s="88">
        <v>0</v>
      </c>
      <c r="AB27" s="88">
        <v>0</v>
      </c>
      <c r="AC27" s="88">
        <v>0</v>
      </c>
      <c r="AD27" s="88">
        <v>0</v>
      </c>
      <c r="AE27" s="88">
        <v>0</v>
      </c>
      <c r="AF27" s="88">
        <v>0</v>
      </c>
      <c r="AG27" s="88">
        <v>0</v>
      </c>
      <c r="AH27" s="88">
        <v>0</v>
      </c>
      <c r="AI27" s="88">
        <v>0</v>
      </c>
      <c r="AJ27" s="88">
        <v>0</v>
      </c>
      <c r="AK27" s="88">
        <v>0</v>
      </c>
      <c r="AL27" s="131">
        <v>0</v>
      </c>
      <c r="AM27" s="135">
        <f t="shared" si="0"/>
        <v>113929.67055778466</v>
      </c>
      <c r="AN27" s="137">
        <v>44.058922017340315</v>
      </c>
      <c r="AO27" s="135">
        <f t="shared" si="1"/>
        <v>113973.729479802</v>
      </c>
      <c r="AP27" s="133">
        <v>-112720.01845552419</v>
      </c>
      <c r="AQ27" s="131">
        <v>0</v>
      </c>
      <c r="AR27" s="141">
        <f t="shared" si="2"/>
        <v>1253.7110242778144</v>
      </c>
    </row>
    <row r="28" spans="1:46">
      <c r="A28" s="47" t="s">
        <v>171</v>
      </c>
      <c r="B28" s="24" t="s">
        <v>173</v>
      </c>
      <c r="C28" s="24" t="s">
        <v>172</v>
      </c>
      <c r="D28" s="88">
        <v>0</v>
      </c>
      <c r="E28" s="88">
        <v>12.799839656216809</v>
      </c>
      <c r="F28" s="88">
        <v>456.79049965738545</v>
      </c>
      <c r="G28" s="88">
        <v>72.804001172265146</v>
      </c>
      <c r="H28" s="88">
        <v>32.571454949472944</v>
      </c>
      <c r="I28" s="88">
        <v>0</v>
      </c>
      <c r="J28" s="88">
        <v>5.5936956641757201</v>
      </c>
      <c r="K28" s="88">
        <v>313.78167319383795</v>
      </c>
      <c r="L28" s="88">
        <v>8.8420574157144127</v>
      </c>
      <c r="M28" s="88">
        <v>0</v>
      </c>
      <c r="N28" s="88">
        <v>0</v>
      </c>
      <c r="O28" s="88">
        <v>0</v>
      </c>
      <c r="P28" s="88">
        <v>0</v>
      </c>
      <c r="Q28" s="88">
        <v>101.40561058059333</v>
      </c>
      <c r="R28" s="88">
        <v>2873.779137985171</v>
      </c>
      <c r="S28" s="88">
        <v>2.5378427586823653</v>
      </c>
      <c r="T28" s="88">
        <v>1395.5863292351683</v>
      </c>
      <c r="U28" s="88">
        <v>72731.379764969854</v>
      </c>
      <c r="V28" s="88">
        <v>43.03785900904122</v>
      </c>
      <c r="W28" s="88">
        <v>0</v>
      </c>
      <c r="X28" s="88">
        <v>0</v>
      </c>
      <c r="Y28" s="88">
        <v>127.90156164880763</v>
      </c>
      <c r="Z28" s="88">
        <v>9.3718260660286283</v>
      </c>
      <c r="AA28" s="88">
        <v>2.3905090167486751</v>
      </c>
      <c r="AB28" s="88">
        <v>0</v>
      </c>
      <c r="AC28" s="88">
        <v>0</v>
      </c>
      <c r="AD28" s="88">
        <v>3.3156933303115723</v>
      </c>
      <c r="AE28" s="88">
        <v>0</v>
      </c>
      <c r="AF28" s="88">
        <v>4.6446476930587348</v>
      </c>
      <c r="AG28" s="88">
        <v>46.011070702676314</v>
      </c>
      <c r="AH28" s="88">
        <v>0</v>
      </c>
      <c r="AI28" s="88">
        <v>0</v>
      </c>
      <c r="AJ28" s="88">
        <v>0</v>
      </c>
      <c r="AK28" s="88">
        <v>0</v>
      </c>
      <c r="AL28" s="131">
        <v>0</v>
      </c>
      <c r="AM28" s="135">
        <f t="shared" si="0"/>
        <v>78244.545074705209</v>
      </c>
      <c r="AN28" s="137">
        <v>10636.247680355846</v>
      </c>
      <c r="AO28" s="135">
        <f t="shared" si="1"/>
        <v>88880.792755061062</v>
      </c>
      <c r="AP28" s="133">
        <v>-74640.711706831047</v>
      </c>
      <c r="AQ28" s="131">
        <v>0</v>
      </c>
      <c r="AR28" s="141">
        <f t="shared" si="2"/>
        <v>14240.081048230015</v>
      </c>
    </row>
    <row r="29" spans="1:46">
      <c r="A29" s="47" t="s">
        <v>174</v>
      </c>
      <c r="B29" s="24" t="s">
        <v>176</v>
      </c>
      <c r="C29" s="24" t="s">
        <v>175</v>
      </c>
      <c r="D29" s="88">
        <v>0</v>
      </c>
      <c r="E29" s="88">
        <v>51.258747892431735</v>
      </c>
      <c r="F29" s="88">
        <v>0</v>
      </c>
      <c r="G29" s="88">
        <v>95.769878927259498</v>
      </c>
      <c r="H29" s="88">
        <v>0</v>
      </c>
      <c r="I29" s="88">
        <v>0</v>
      </c>
      <c r="J29" s="88">
        <v>0</v>
      </c>
      <c r="K29" s="88">
        <v>25.431542947835798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7871.3721535418799</v>
      </c>
      <c r="S29" s="88">
        <v>10.046012108081133</v>
      </c>
      <c r="T29" s="88">
        <v>3653.0334916942497</v>
      </c>
      <c r="U29" s="88">
        <v>37.887466532099104</v>
      </c>
      <c r="V29" s="88">
        <v>66477.463787530534</v>
      </c>
      <c r="W29" s="88">
        <v>3571.8899965638061</v>
      </c>
      <c r="X29" s="88">
        <v>0</v>
      </c>
      <c r="Y29" s="88">
        <v>0.8014398352253318</v>
      </c>
      <c r="Z29" s="88">
        <v>0</v>
      </c>
      <c r="AA29" s="88">
        <v>5.3122422594415006</v>
      </c>
      <c r="AB29" s="88">
        <v>0</v>
      </c>
      <c r="AC29" s="88">
        <v>0</v>
      </c>
      <c r="AD29" s="88">
        <v>0</v>
      </c>
      <c r="AE29" s="88">
        <v>0</v>
      </c>
      <c r="AF29" s="88">
        <v>0</v>
      </c>
      <c r="AG29" s="88">
        <v>0</v>
      </c>
      <c r="AH29" s="88">
        <v>0</v>
      </c>
      <c r="AI29" s="88">
        <v>0</v>
      </c>
      <c r="AJ29" s="88">
        <v>0</v>
      </c>
      <c r="AK29" s="88">
        <v>0</v>
      </c>
      <c r="AL29" s="131">
        <v>0</v>
      </c>
      <c r="AM29" s="135">
        <f t="shared" si="0"/>
        <v>81800.266759832855</v>
      </c>
      <c r="AN29" s="137">
        <v>21234.785209171874</v>
      </c>
      <c r="AO29" s="135">
        <f t="shared" si="1"/>
        <v>103035.05196900474</v>
      </c>
      <c r="AP29" s="133">
        <v>-44459.143804448373</v>
      </c>
      <c r="AQ29" s="131">
        <v>-297.11466878933817</v>
      </c>
      <c r="AR29" s="141">
        <f t="shared" si="2"/>
        <v>58278.793495767022</v>
      </c>
    </row>
    <row r="30" spans="1:46">
      <c r="A30" s="47" t="s">
        <v>177</v>
      </c>
      <c r="B30" s="24" t="s">
        <v>179</v>
      </c>
      <c r="C30" s="24" t="s">
        <v>178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226.74958785235862</v>
      </c>
      <c r="W30" s="88">
        <v>43498.54547055556</v>
      </c>
      <c r="X30" s="88">
        <v>0</v>
      </c>
      <c r="Y30" s="88">
        <v>0</v>
      </c>
      <c r="Z30" s="88">
        <v>0</v>
      </c>
      <c r="AA30" s="88">
        <v>0</v>
      </c>
      <c r="AB30" s="88">
        <v>0</v>
      </c>
      <c r="AC30" s="88">
        <v>0</v>
      </c>
      <c r="AD30" s="88">
        <v>0</v>
      </c>
      <c r="AE30" s="88">
        <v>0</v>
      </c>
      <c r="AF30" s="88">
        <v>0</v>
      </c>
      <c r="AG30" s="88">
        <v>0</v>
      </c>
      <c r="AH30" s="88">
        <v>90.055201441430896</v>
      </c>
      <c r="AI30" s="88">
        <v>0</v>
      </c>
      <c r="AJ30" s="88">
        <v>0</v>
      </c>
      <c r="AK30" s="88">
        <v>0</v>
      </c>
      <c r="AL30" s="131">
        <v>0</v>
      </c>
      <c r="AM30" s="135">
        <f t="shared" si="0"/>
        <v>43815.350259849343</v>
      </c>
      <c r="AN30" s="137">
        <v>38497.309014092323</v>
      </c>
      <c r="AO30" s="135">
        <f t="shared" si="1"/>
        <v>82312.659273941666</v>
      </c>
      <c r="AP30" s="133">
        <v>-9519.4270645490978</v>
      </c>
      <c r="AQ30" s="131">
        <v>137.61847995846</v>
      </c>
      <c r="AR30" s="141">
        <f t="shared" si="2"/>
        <v>72930.85068935102</v>
      </c>
    </row>
    <row r="31" spans="1:46">
      <c r="A31" s="47" t="s">
        <v>180</v>
      </c>
      <c r="B31" s="24" t="s">
        <v>182</v>
      </c>
      <c r="C31" s="24" t="s">
        <v>181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6166.8620752817969</v>
      </c>
      <c r="Y31" s="88">
        <v>0</v>
      </c>
      <c r="Z31" s="88">
        <v>0</v>
      </c>
      <c r="AA31" s="88">
        <v>0</v>
      </c>
      <c r="AB31" s="88">
        <v>0</v>
      </c>
      <c r="AC31" s="88">
        <v>0</v>
      </c>
      <c r="AD31" s="88">
        <v>0</v>
      </c>
      <c r="AE31" s="88">
        <v>0</v>
      </c>
      <c r="AF31" s="88">
        <v>0</v>
      </c>
      <c r="AG31" s="88">
        <v>0</v>
      </c>
      <c r="AH31" s="88">
        <v>0</v>
      </c>
      <c r="AI31" s="88">
        <v>0</v>
      </c>
      <c r="AJ31" s="88">
        <v>0</v>
      </c>
      <c r="AK31" s="88">
        <v>0</v>
      </c>
      <c r="AL31" s="131">
        <v>0</v>
      </c>
      <c r="AM31" s="135">
        <f t="shared" si="0"/>
        <v>6166.8620752817969</v>
      </c>
      <c r="AN31" s="137">
        <v>89.068081511052881</v>
      </c>
      <c r="AO31" s="135">
        <f t="shared" si="1"/>
        <v>6255.9301567928496</v>
      </c>
      <c r="AP31" s="133">
        <v>231.29708323073046</v>
      </c>
      <c r="AQ31" s="131">
        <v>32.400141823340491</v>
      </c>
      <c r="AR31" s="141">
        <f t="shared" si="2"/>
        <v>6519.6273818469199</v>
      </c>
    </row>
    <row r="32" spans="1:46">
      <c r="A32" s="47" t="s">
        <v>183</v>
      </c>
      <c r="B32" s="24" t="s">
        <v>185</v>
      </c>
      <c r="C32" s="24" t="s">
        <v>184</v>
      </c>
      <c r="D32" s="88">
        <v>218.26746500033954</v>
      </c>
      <c r="E32" s="88">
        <v>4.5856946424327107</v>
      </c>
      <c r="F32" s="88">
        <v>0.4257317318492983</v>
      </c>
      <c r="G32" s="88">
        <v>37.523172004517086</v>
      </c>
      <c r="H32" s="88">
        <v>35.957851151524636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89.337332554040046</v>
      </c>
      <c r="R32" s="88">
        <v>3362.2831462617446</v>
      </c>
      <c r="S32" s="88">
        <v>9.2123692140169862</v>
      </c>
      <c r="T32" s="88">
        <v>26.481787451293258</v>
      </c>
      <c r="U32" s="88">
        <v>114.90315961959716</v>
      </c>
      <c r="V32" s="88">
        <v>0.2245864655786276</v>
      </c>
      <c r="W32" s="88">
        <v>0</v>
      </c>
      <c r="X32" s="88">
        <v>0</v>
      </c>
      <c r="Y32" s="88">
        <v>49100.23236232315</v>
      </c>
      <c r="Z32" s="88">
        <v>0</v>
      </c>
      <c r="AA32" s="88">
        <v>0</v>
      </c>
      <c r="AB32" s="88">
        <v>0</v>
      </c>
      <c r="AC32" s="88">
        <v>0</v>
      </c>
      <c r="AD32" s="88">
        <v>120.60614198069543</v>
      </c>
      <c r="AE32" s="88">
        <v>0</v>
      </c>
      <c r="AF32" s="88">
        <v>0</v>
      </c>
      <c r="AG32" s="88">
        <v>1.4614087597818222</v>
      </c>
      <c r="AH32" s="88">
        <v>0</v>
      </c>
      <c r="AI32" s="88">
        <v>0</v>
      </c>
      <c r="AJ32" s="88">
        <v>16.514590098385966</v>
      </c>
      <c r="AK32" s="88">
        <v>0</v>
      </c>
      <c r="AL32" s="131">
        <v>0</v>
      </c>
      <c r="AM32" s="135">
        <f t="shared" si="0"/>
        <v>53138.016799258941</v>
      </c>
      <c r="AN32" s="137">
        <v>41312.370670333738</v>
      </c>
      <c r="AO32" s="135">
        <f t="shared" si="1"/>
        <v>94450.387469592679</v>
      </c>
      <c r="AP32" s="133">
        <v>0</v>
      </c>
      <c r="AQ32" s="131">
        <v>-8.9437438522849391</v>
      </c>
      <c r="AR32" s="141">
        <f t="shared" si="2"/>
        <v>94441.443725740392</v>
      </c>
    </row>
    <row r="33" spans="1:44">
      <c r="A33" s="47" t="s">
        <v>186</v>
      </c>
      <c r="B33" s="24" t="s">
        <v>188</v>
      </c>
      <c r="C33" s="24" t="s">
        <v>187</v>
      </c>
      <c r="D33" s="88">
        <v>0</v>
      </c>
      <c r="E33" s="88">
        <v>0</v>
      </c>
      <c r="F33" s="88">
        <v>0</v>
      </c>
      <c r="G33" s="88">
        <v>0</v>
      </c>
      <c r="H33" s="88">
        <v>18.616061997080379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220.10210063068823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21092.071768171045</v>
      </c>
      <c r="AA33" s="88">
        <v>0</v>
      </c>
      <c r="AB33" s="88">
        <v>0</v>
      </c>
      <c r="AC33" s="88">
        <v>0</v>
      </c>
      <c r="AD33" s="88">
        <v>0</v>
      </c>
      <c r="AE33" s="88">
        <v>0</v>
      </c>
      <c r="AF33" s="88">
        <v>0</v>
      </c>
      <c r="AG33" s="88">
        <v>0</v>
      </c>
      <c r="AH33" s="88">
        <v>3.8199069120259819</v>
      </c>
      <c r="AI33" s="88">
        <v>1300</v>
      </c>
      <c r="AJ33" s="88">
        <v>0</v>
      </c>
      <c r="AK33" s="88">
        <v>0</v>
      </c>
      <c r="AL33" s="131">
        <v>0</v>
      </c>
      <c r="AM33" s="135">
        <f t="shared" si="0"/>
        <v>22634.609837710839</v>
      </c>
      <c r="AN33" s="137">
        <v>3656.4183435615796</v>
      </c>
      <c r="AO33" s="135">
        <f t="shared" si="1"/>
        <v>26291.028181272421</v>
      </c>
      <c r="AP33" s="133">
        <v>1800.1018739277283</v>
      </c>
      <c r="AQ33" s="131">
        <v>854.98673557561415</v>
      </c>
      <c r="AR33" s="141">
        <f t="shared" si="2"/>
        <v>28946.116790775763</v>
      </c>
    </row>
    <row r="34" spans="1:44">
      <c r="A34" s="47" t="s">
        <v>189</v>
      </c>
      <c r="B34" s="24" t="s">
        <v>191</v>
      </c>
      <c r="C34" s="24" t="s">
        <v>190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0</v>
      </c>
      <c r="AA34" s="88">
        <v>77655.932428345783</v>
      </c>
      <c r="AB34" s="88">
        <v>0</v>
      </c>
      <c r="AC34" s="88">
        <v>0</v>
      </c>
      <c r="AD34" s="88">
        <v>0</v>
      </c>
      <c r="AE34" s="88">
        <v>0</v>
      </c>
      <c r="AF34" s="88">
        <v>0</v>
      </c>
      <c r="AG34" s="88">
        <v>0</v>
      </c>
      <c r="AH34" s="88">
        <v>0</v>
      </c>
      <c r="AI34" s="88">
        <v>0</v>
      </c>
      <c r="AJ34" s="88">
        <v>0</v>
      </c>
      <c r="AK34" s="88">
        <v>0</v>
      </c>
      <c r="AL34" s="131">
        <v>0</v>
      </c>
      <c r="AM34" s="135">
        <f t="shared" si="0"/>
        <v>77655.932428345783</v>
      </c>
      <c r="AN34" s="137">
        <v>16348.954154823416</v>
      </c>
      <c r="AO34" s="135">
        <f t="shared" si="1"/>
        <v>94004.886583169195</v>
      </c>
      <c r="AP34" s="133">
        <v>0</v>
      </c>
      <c r="AQ34" s="131">
        <v>1450.9245814036626</v>
      </c>
      <c r="AR34" s="141">
        <f t="shared" si="2"/>
        <v>95455.811164572864</v>
      </c>
    </row>
    <row r="35" spans="1:44">
      <c r="A35" s="47" t="s">
        <v>192</v>
      </c>
      <c r="B35" s="24" t="s">
        <v>194</v>
      </c>
      <c r="C35" s="24" t="s">
        <v>193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88">
        <v>0</v>
      </c>
      <c r="Z35" s="88">
        <v>0</v>
      </c>
      <c r="AA35" s="88">
        <v>0</v>
      </c>
      <c r="AB35" s="88">
        <v>6036.6101294151777</v>
      </c>
      <c r="AC35" s="88">
        <v>0</v>
      </c>
      <c r="AD35" s="88">
        <v>0</v>
      </c>
      <c r="AE35" s="88">
        <v>0</v>
      </c>
      <c r="AF35" s="88">
        <v>0</v>
      </c>
      <c r="AG35" s="88">
        <v>0</v>
      </c>
      <c r="AH35" s="88">
        <v>0</v>
      </c>
      <c r="AI35" s="88">
        <v>0</v>
      </c>
      <c r="AJ35" s="88">
        <v>0</v>
      </c>
      <c r="AK35" s="88">
        <v>0</v>
      </c>
      <c r="AL35" s="131">
        <v>0</v>
      </c>
      <c r="AM35" s="135">
        <f t="shared" si="0"/>
        <v>6036.6101294151777</v>
      </c>
      <c r="AN35" s="137">
        <v>1849.1915672946079</v>
      </c>
      <c r="AO35" s="135">
        <f t="shared" si="1"/>
        <v>7885.8016967097856</v>
      </c>
      <c r="AP35" s="133">
        <v>0</v>
      </c>
      <c r="AQ35" s="131">
        <v>114.74965993167443</v>
      </c>
      <c r="AR35" s="141">
        <f t="shared" si="2"/>
        <v>8000.5513566414602</v>
      </c>
    </row>
    <row r="36" spans="1:44">
      <c r="A36" s="47" t="s">
        <v>195</v>
      </c>
      <c r="B36" s="24" t="s">
        <v>197</v>
      </c>
      <c r="C36" s="24" t="s">
        <v>196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0.65726686178703342</v>
      </c>
      <c r="U36" s="88">
        <v>15.624189213474933</v>
      </c>
      <c r="V36" s="88">
        <v>14.444455838793839</v>
      </c>
      <c r="W36" s="88">
        <v>0</v>
      </c>
      <c r="X36" s="88">
        <v>4000</v>
      </c>
      <c r="Y36" s="88">
        <v>1.1663811887654383</v>
      </c>
      <c r="Z36" s="88">
        <v>0</v>
      </c>
      <c r="AA36" s="88">
        <v>0</v>
      </c>
      <c r="AB36" s="88">
        <v>0</v>
      </c>
      <c r="AC36" s="88">
        <v>50693.917062222921</v>
      </c>
      <c r="AD36" s="88">
        <v>0</v>
      </c>
      <c r="AE36" s="88">
        <v>0</v>
      </c>
      <c r="AF36" s="88">
        <v>0</v>
      </c>
      <c r="AG36" s="88">
        <v>0</v>
      </c>
      <c r="AH36" s="88">
        <v>0</v>
      </c>
      <c r="AI36" s="88">
        <v>0</v>
      </c>
      <c r="AJ36" s="88">
        <v>0</v>
      </c>
      <c r="AK36" s="88">
        <v>0</v>
      </c>
      <c r="AL36" s="131">
        <v>0</v>
      </c>
      <c r="AM36" s="135">
        <f t="shared" si="0"/>
        <v>54725.809355325742</v>
      </c>
      <c r="AN36" s="137">
        <v>15527.198758916649</v>
      </c>
      <c r="AO36" s="135">
        <f t="shared" si="1"/>
        <v>70253.008114242388</v>
      </c>
      <c r="AP36" s="133">
        <v>0</v>
      </c>
      <c r="AQ36" s="131">
        <v>281.02784948543558</v>
      </c>
      <c r="AR36" s="141">
        <f t="shared" si="2"/>
        <v>70534.035963727831</v>
      </c>
    </row>
    <row r="37" spans="1:44">
      <c r="A37" s="47" t="s">
        <v>198</v>
      </c>
      <c r="B37" s="22" t="s">
        <v>200</v>
      </c>
      <c r="C37" s="24" t="s">
        <v>199</v>
      </c>
      <c r="D37" s="88">
        <v>0</v>
      </c>
      <c r="E37" s="88">
        <v>0</v>
      </c>
      <c r="F37" s="88">
        <v>7.1551551571310643</v>
      </c>
      <c r="G37" s="88">
        <v>0.53495357236582408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15453.91958152294</v>
      </c>
      <c r="S37" s="88">
        <v>6.718361921166407</v>
      </c>
      <c r="T37" s="88">
        <v>12.129438609368298</v>
      </c>
      <c r="U37" s="88">
        <v>35.486947902517777</v>
      </c>
      <c r="V37" s="88">
        <v>184.34411704902564</v>
      </c>
      <c r="W37" s="88">
        <v>7.9633398656522134</v>
      </c>
      <c r="X37" s="88">
        <v>0</v>
      </c>
      <c r="Y37" s="88">
        <v>579.18835177089909</v>
      </c>
      <c r="Z37" s="88">
        <v>0</v>
      </c>
      <c r="AA37" s="88">
        <v>0</v>
      </c>
      <c r="AB37" s="88">
        <v>0</v>
      </c>
      <c r="AC37" s="88">
        <v>0</v>
      </c>
      <c r="AD37" s="88">
        <v>93714.490683717784</v>
      </c>
      <c r="AE37" s="88">
        <v>0</v>
      </c>
      <c r="AF37" s="88">
        <v>0</v>
      </c>
      <c r="AG37" s="88">
        <v>53.193730128165122</v>
      </c>
      <c r="AH37" s="88">
        <v>0</v>
      </c>
      <c r="AI37" s="88">
        <v>0</v>
      </c>
      <c r="AJ37" s="88">
        <v>0.48316733817631002</v>
      </c>
      <c r="AK37" s="88">
        <v>0</v>
      </c>
      <c r="AL37" s="131">
        <v>0</v>
      </c>
      <c r="AM37" s="135">
        <f t="shared" si="0"/>
        <v>110055.60782855519</v>
      </c>
      <c r="AN37" s="137">
        <v>0</v>
      </c>
      <c r="AO37" s="135">
        <f t="shared" si="1"/>
        <v>110055.60782855519</v>
      </c>
      <c r="AP37" s="133">
        <v>0</v>
      </c>
      <c r="AQ37" s="131">
        <v>87.59155051118907</v>
      </c>
      <c r="AR37" s="141">
        <f t="shared" si="2"/>
        <v>110143.19937906638</v>
      </c>
    </row>
    <row r="38" spans="1:44">
      <c r="A38" s="47" t="s">
        <v>201</v>
      </c>
      <c r="B38" s="24" t="s">
        <v>203</v>
      </c>
      <c r="C38" s="24" t="s">
        <v>202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78.186274115729233</v>
      </c>
      <c r="S38" s="88">
        <v>770.91972576168189</v>
      </c>
      <c r="T38" s="88">
        <v>0</v>
      </c>
      <c r="U38" s="88">
        <v>2.0121660414466001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88">
        <v>0</v>
      </c>
      <c r="AB38" s="88">
        <v>0</v>
      </c>
      <c r="AC38" s="88">
        <v>0</v>
      </c>
      <c r="AD38" s="88">
        <v>0</v>
      </c>
      <c r="AE38" s="88">
        <v>35750.738618740739</v>
      </c>
      <c r="AF38" s="88">
        <v>0</v>
      </c>
      <c r="AG38" s="88">
        <v>0</v>
      </c>
      <c r="AH38" s="88">
        <v>0</v>
      </c>
      <c r="AI38" s="88">
        <v>0</v>
      </c>
      <c r="AJ38" s="88">
        <v>0</v>
      </c>
      <c r="AK38" s="88">
        <v>0</v>
      </c>
      <c r="AL38" s="131">
        <v>0</v>
      </c>
      <c r="AM38" s="135">
        <f t="shared" si="0"/>
        <v>36601.856784659598</v>
      </c>
      <c r="AN38" s="137">
        <v>3645.2726719930315</v>
      </c>
      <c r="AO38" s="135">
        <f t="shared" si="1"/>
        <v>40247.129456652627</v>
      </c>
      <c r="AP38" s="133">
        <v>0</v>
      </c>
      <c r="AQ38" s="131">
        <v>504.41010548831571</v>
      </c>
      <c r="AR38" s="141">
        <f t="shared" si="2"/>
        <v>40751.539562140941</v>
      </c>
    </row>
    <row r="39" spans="1:44">
      <c r="A39" s="47" t="s">
        <v>204</v>
      </c>
      <c r="B39" s="24" t="s">
        <v>206</v>
      </c>
      <c r="C39" s="24" t="s">
        <v>205</v>
      </c>
      <c r="D39" s="88">
        <v>919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0.58366441608552611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88">
        <v>0</v>
      </c>
      <c r="AB39" s="88">
        <v>110</v>
      </c>
      <c r="AC39" s="88">
        <v>0</v>
      </c>
      <c r="AD39" s="88">
        <v>0</v>
      </c>
      <c r="AE39" s="88">
        <v>2900</v>
      </c>
      <c r="AF39" s="88">
        <v>14047.724732796634</v>
      </c>
      <c r="AG39" s="88">
        <v>0</v>
      </c>
      <c r="AH39" s="88">
        <v>34.102453423895987</v>
      </c>
      <c r="AI39" s="88">
        <v>1.1786644859760933</v>
      </c>
      <c r="AJ39" s="88">
        <v>0</v>
      </c>
      <c r="AK39" s="88">
        <v>0</v>
      </c>
      <c r="AL39" s="131">
        <v>0</v>
      </c>
      <c r="AM39" s="135">
        <f t="shared" si="0"/>
        <v>18012.589515122592</v>
      </c>
      <c r="AN39" s="137">
        <v>2731.3977483937492</v>
      </c>
      <c r="AO39" s="135">
        <f t="shared" si="1"/>
        <v>20743.987263516341</v>
      </c>
      <c r="AP39" s="133">
        <v>50.120610150503353</v>
      </c>
      <c r="AQ39" s="131">
        <v>144.45161630758247</v>
      </c>
      <c r="AR39" s="141">
        <f t="shared" si="2"/>
        <v>20938.559489974428</v>
      </c>
    </row>
    <row r="40" spans="1:44">
      <c r="A40" s="47" t="s">
        <v>207</v>
      </c>
      <c r="B40" s="24" t="s">
        <v>209</v>
      </c>
      <c r="C40" s="24" t="s">
        <v>208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6375.2043915613012</v>
      </c>
      <c r="S40" s="88">
        <v>3.177686751174404</v>
      </c>
      <c r="T40" s="88">
        <v>13.940124548609294</v>
      </c>
      <c r="U40" s="88">
        <v>9.9533329996011641</v>
      </c>
      <c r="V40" s="88">
        <v>14.680862644666078</v>
      </c>
      <c r="W40" s="88">
        <v>0</v>
      </c>
      <c r="X40" s="88">
        <v>0</v>
      </c>
      <c r="Y40" s="88">
        <v>23.872757436719489</v>
      </c>
      <c r="Z40" s="88">
        <v>0</v>
      </c>
      <c r="AA40" s="88">
        <v>0</v>
      </c>
      <c r="AB40" s="88">
        <v>0</v>
      </c>
      <c r="AC40" s="88">
        <v>0</v>
      </c>
      <c r="AD40" s="88">
        <v>0</v>
      </c>
      <c r="AE40" s="88">
        <v>0</v>
      </c>
      <c r="AF40" s="88">
        <v>0</v>
      </c>
      <c r="AG40" s="88">
        <v>46018.550668492055</v>
      </c>
      <c r="AH40" s="88">
        <v>145.46996783930911</v>
      </c>
      <c r="AI40" s="88">
        <v>0.85482373933570044</v>
      </c>
      <c r="AJ40" s="88">
        <v>1.8770529684547297</v>
      </c>
      <c r="AK40" s="88">
        <v>0</v>
      </c>
      <c r="AL40" s="131">
        <v>0</v>
      </c>
      <c r="AM40" s="135">
        <f t="shared" si="0"/>
        <v>52607.581668981227</v>
      </c>
      <c r="AN40" s="137">
        <v>7852.4781251364966</v>
      </c>
      <c r="AO40" s="135">
        <f>SUM(AM40:AN40)</f>
        <v>60460.059794117726</v>
      </c>
      <c r="AP40" s="133">
        <v>0</v>
      </c>
      <c r="AQ40" s="131">
        <v>249.10975813739637</v>
      </c>
      <c r="AR40" s="141">
        <f t="shared" si="2"/>
        <v>60709.169552255124</v>
      </c>
    </row>
    <row r="41" spans="1:44">
      <c r="A41" s="47" t="s">
        <v>210</v>
      </c>
      <c r="B41" s="24" t="s">
        <v>212</v>
      </c>
      <c r="C41" s="24" t="s">
        <v>211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88">
        <v>0</v>
      </c>
      <c r="AE41" s="88">
        <v>0</v>
      </c>
      <c r="AF41" s="88">
        <v>0</v>
      </c>
      <c r="AG41" s="88">
        <v>0</v>
      </c>
      <c r="AH41" s="88">
        <v>70343.167319337488</v>
      </c>
      <c r="AI41" s="88">
        <v>1482.7933783449237</v>
      </c>
      <c r="AJ41" s="88">
        <v>412.19946578963646</v>
      </c>
      <c r="AK41" s="88">
        <v>0</v>
      </c>
      <c r="AL41" s="131">
        <v>0</v>
      </c>
      <c r="AM41" s="135">
        <f t="shared" si="0"/>
        <v>72238.160163472057</v>
      </c>
      <c r="AN41" s="137">
        <v>1147.7388322592651</v>
      </c>
      <c r="AO41" s="135">
        <f t="shared" si="1"/>
        <v>73385.898995731317</v>
      </c>
      <c r="AP41" s="133">
        <v>0</v>
      </c>
      <c r="AQ41" s="131">
        <v>2.4321277287326142</v>
      </c>
      <c r="AR41" s="141">
        <f t="shared" si="2"/>
        <v>73388.331123460055</v>
      </c>
    </row>
    <row r="42" spans="1:44">
      <c r="A42" s="47" t="s">
        <v>213</v>
      </c>
      <c r="B42" s="24" t="s">
        <v>215</v>
      </c>
      <c r="C42" s="24" t="s">
        <v>214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109.00814352453297</v>
      </c>
      <c r="S42" s="88">
        <v>0</v>
      </c>
      <c r="T42" s="88">
        <v>2.3456000467569051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0</v>
      </c>
      <c r="AA42" s="88">
        <v>0</v>
      </c>
      <c r="AB42" s="88">
        <v>0</v>
      </c>
      <c r="AC42" s="88">
        <v>0</v>
      </c>
      <c r="AD42" s="88">
        <v>0</v>
      </c>
      <c r="AE42" s="88">
        <v>0</v>
      </c>
      <c r="AF42" s="88">
        <v>0</v>
      </c>
      <c r="AG42" s="88">
        <v>0</v>
      </c>
      <c r="AH42" s="88">
        <v>1294.652437695428</v>
      </c>
      <c r="AI42" s="88">
        <v>66282.281880639101</v>
      </c>
      <c r="AJ42" s="88">
        <v>0</v>
      </c>
      <c r="AK42" s="88">
        <v>0</v>
      </c>
      <c r="AL42" s="131">
        <v>0</v>
      </c>
      <c r="AM42" s="135">
        <f t="shared" si="0"/>
        <v>67688.288061905812</v>
      </c>
      <c r="AN42" s="137">
        <v>2912.4738257230074</v>
      </c>
      <c r="AO42" s="135">
        <f t="shared" si="1"/>
        <v>70600.761887628818</v>
      </c>
      <c r="AP42" s="133">
        <v>0</v>
      </c>
      <c r="AQ42" s="131">
        <v>14.045948501968965</v>
      </c>
      <c r="AR42" s="141">
        <f t="shared" si="2"/>
        <v>70614.807836130785</v>
      </c>
    </row>
    <row r="43" spans="1:44">
      <c r="A43" s="47" t="s">
        <v>216</v>
      </c>
      <c r="B43" s="24" t="s">
        <v>218</v>
      </c>
      <c r="C43" s="24" t="s">
        <v>217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12.846516092734355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88">
        <v>0</v>
      </c>
      <c r="AB43" s="88">
        <v>0</v>
      </c>
      <c r="AC43" s="88">
        <v>0</v>
      </c>
      <c r="AD43" s="88">
        <v>0</v>
      </c>
      <c r="AE43" s="88">
        <v>0</v>
      </c>
      <c r="AF43" s="88">
        <v>0</v>
      </c>
      <c r="AG43" s="88">
        <v>0</v>
      </c>
      <c r="AH43" s="88">
        <v>1413.7083501256284</v>
      </c>
      <c r="AI43" s="88">
        <v>183.64130756847234</v>
      </c>
      <c r="AJ43" s="88">
        <v>48167.553063343679</v>
      </c>
      <c r="AK43" s="88">
        <v>0</v>
      </c>
      <c r="AL43" s="131">
        <v>0</v>
      </c>
      <c r="AM43" s="135">
        <f t="shared" si="0"/>
        <v>49777.749237130512</v>
      </c>
      <c r="AN43" s="137">
        <v>9911.7589507675839</v>
      </c>
      <c r="AO43" s="135">
        <f t="shared" si="1"/>
        <v>59689.5081878981</v>
      </c>
      <c r="AP43" s="133">
        <v>0</v>
      </c>
      <c r="AQ43" s="131">
        <v>160.55361711609373</v>
      </c>
      <c r="AR43" s="141">
        <f t="shared" si="2"/>
        <v>59850.061805014193</v>
      </c>
    </row>
    <row r="44" spans="1:44" s="26" customFormat="1">
      <c r="A44" s="47" t="s">
        <v>219</v>
      </c>
      <c r="B44" s="24" t="s">
        <v>220</v>
      </c>
      <c r="C44" s="24" t="s">
        <v>64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88">
        <v>8.3578725673498884</v>
      </c>
      <c r="Z44" s="88">
        <v>0</v>
      </c>
      <c r="AA44" s="88">
        <v>0</v>
      </c>
      <c r="AB44" s="88">
        <v>0</v>
      </c>
      <c r="AC44" s="88">
        <v>0</v>
      </c>
      <c r="AD44" s="88">
        <v>0</v>
      </c>
      <c r="AE44" s="88">
        <v>0</v>
      </c>
      <c r="AF44" s="88">
        <v>0</v>
      </c>
      <c r="AG44" s="88">
        <v>0</v>
      </c>
      <c r="AH44" s="88">
        <v>13.855851555931359</v>
      </c>
      <c r="AI44" s="88">
        <v>21.789983929148999</v>
      </c>
      <c r="AJ44" s="88">
        <v>0</v>
      </c>
      <c r="AK44" s="88">
        <v>19998.42136381098</v>
      </c>
      <c r="AL44" s="131">
        <v>0</v>
      </c>
      <c r="AM44" s="135">
        <f t="shared" si="0"/>
        <v>20042.42507186341</v>
      </c>
      <c r="AN44" s="137">
        <v>21605.821888179118</v>
      </c>
      <c r="AO44" s="135">
        <f t="shared" si="1"/>
        <v>41648.246960042525</v>
      </c>
      <c r="AP44" s="133">
        <v>143.57173680038639</v>
      </c>
      <c r="AQ44" s="131">
        <v>4811.054387820217</v>
      </c>
      <c r="AR44" s="141">
        <f t="shared" si="2"/>
        <v>46602.87308466313</v>
      </c>
    </row>
    <row r="45" spans="1:44" s="26" customFormat="1">
      <c r="A45" s="47" t="s">
        <v>221</v>
      </c>
      <c r="B45" s="28" t="s">
        <v>222</v>
      </c>
      <c r="C45" s="28" t="s">
        <v>65</v>
      </c>
      <c r="D45" s="88">
        <v>0</v>
      </c>
      <c r="E45" s="88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3.6517503149200263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3.947308829942537</v>
      </c>
      <c r="U45" s="88">
        <v>0.75702258895658381</v>
      </c>
      <c r="V45" s="88">
        <v>0</v>
      </c>
      <c r="W45" s="88">
        <v>0</v>
      </c>
      <c r="X45" s="88">
        <v>0</v>
      </c>
      <c r="Y45" s="88">
        <v>29.819164171784148</v>
      </c>
      <c r="Z45" s="88">
        <v>0</v>
      </c>
      <c r="AA45" s="88">
        <v>0</v>
      </c>
      <c r="AB45" s="88">
        <v>48.539325514653356</v>
      </c>
      <c r="AC45" s="88">
        <v>0</v>
      </c>
      <c r="AD45" s="88">
        <v>0</v>
      </c>
      <c r="AE45" s="88">
        <v>0</v>
      </c>
      <c r="AF45" s="88">
        <v>0</v>
      </c>
      <c r="AG45" s="88">
        <v>0</v>
      </c>
      <c r="AH45" s="88">
        <v>0.50709597574722476</v>
      </c>
      <c r="AI45" s="88">
        <v>0</v>
      </c>
      <c r="AJ45" s="88">
        <v>0</v>
      </c>
      <c r="AK45" s="88">
        <v>0</v>
      </c>
      <c r="AL45" s="131">
        <v>26353.488234245713</v>
      </c>
      <c r="AM45" s="135">
        <f t="shared" si="0"/>
        <v>26440.709901641716</v>
      </c>
      <c r="AN45" s="137">
        <v>6631.1535282134446</v>
      </c>
      <c r="AO45" s="135">
        <f t="shared" si="1"/>
        <v>33071.863429855162</v>
      </c>
      <c r="AP45" s="133">
        <v>0</v>
      </c>
      <c r="AQ45" s="131">
        <v>73.720156138091312</v>
      </c>
      <c r="AR45" s="141">
        <f t="shared" si="2"/>
        <v>33145.583585993256</v>
      </c>
    </row>
    <row r="46" spans="1:44" s="26" customFormat="1" ht="15" thickBot="1">
      <c r="A46" s="68" t="s">
        <v>223</v>
      </c>
      <c r="B46" s="29" t="s">
        <v>225</v>
      </c>
      <c r="C46" s="29" t="s">
        <v>224</v>
      </c>
      <c r="D46" s="96">
        <f>SUM(D11:D45)</f>
        <v>349809.1708704707</v>
      </c>
      <c r="E46" s="96">
        <f>SUM(E11:E45)</f>
        <v>111382.61234561022</v>
      </c>
      <c r="F46" s="96">
        <f t="shared" ref="F46:AL46" si="3">SUM(F11:F45)</f>
        <v>47162.730725929454</v>
      </c>
      <c r="G46" s="96">
        <f t="shared" si="3"/>
        <v>37535.889376331397</v>
      </c>
      <c r="H46" s="96">
        <f t="shared" si="3"/>
        <v>16527.090834861061</v>
      </c>
      <c r="I46" s="96">
        <f t="shared" si="3"/>
        <v>9259.2767059322105</v>
      </c>
      <c r="J46" s="96">
        <f t="shared" si="3"/>
        <v>6097.9885916333051</v>
      </c>
      <c r="K46" s="96">
        <f t="shared" si="3"/>
        <v>46230.505080942101</v>
      </c>
      <c r="L46" s="96">
        <f t="shared" si="3"/>
        <v>50431.870510253109</v>
      </c>
      <c r="M46" s="96">
        <f t="shared" si="3"/>
        <v>2984.6027478310098</v>
      </c>
      <c r="N46" s="96">
        <f t="shared" si="3"/>
        <v>12094.76456329039</v>
      </c>
      <c r="O46" s="96">
        <f t="shared" si="3"/>
        <v>32861.500023676774</v>
      </c>
      <c r="P46" s="96">
        <f t="shared" si="3"/>
        <v>9209.0957253451925</v>
      </c>
      <c r="Q46" s="96">
        <f t="shared" si="3"/>
        <v>23964.176278704075</v>
      </c>
      <c r="R46" s="96">
        <f t="shared" si="3"/>
        <v>449115.80080675043</v>
      </c>
      <c r="S46" s="96">
        <f t="shared" si="3"/>
        <v>11077.559825683631</v>
      </c>
      <c r="T46" s="96">
        <f t="shared" si="3"/>
        <v>139558.63292351688</v>
      </c>
      <c r="U46" s="96">
        <f t="shared" si="3"/>
        <v>73173.989676100289</v>
      </c>
      <c r="V46" s="96">
        <f t="shared" si="3"/>
        <v>67529.704570297734</v>
      </c>
      <c r="W46" s="96">
        <f t="shared" si="3"/>
        <v>47110.786364354637</v>
      </c>
      <c r="X46" s="96">
        <f t="shared" si="3"/>
        <v>10166.862075281797</v>
      </c>
      <c r="Y46" s="96">
        <f t="shared" si="3"/>
        <v>49954.525052411402</v>
      </c>
      <c r="Z46" s="96">
        <f t="shared" si="3"/>
        <v>21101.443594237073</v>
      </c>
      <c r="AA46" s="96">
        <f t="shared" si="3"/>
        <v>77670.275482446275</v>
      </c>
      <c r="AB46" s="96">
        <f t="shared" si="3"/>
        <v>6195.1494549298313</v>
      </c>
      <c r="AC46" s="96">
        <f t="shared" si="3"/>
        <v>50693.917062222921</v>
      </c>
      <c r="AD46" s="96">
        <f t="shared" si="3"/>
        <v>93838.412519028789</v>
      </c>
      <c r="AE46" s="96">
        <f t="shared" si="3"/>
        <v>40760.738618740739</v>
      </c>
      <c r="AF46" s="96">
        <f t="shared" si="3"/>
        <v>14052.369380489694</v>
      </c>
      <c r="AG46" s="96">
        <f t="shared" si="3"/>
        <v>46119.216878082676</v>
      </c>
      <c r="AH46" s="96">
        <f t="shared" si="3"/>
        <v>73396.970855671156</v>
      </c>
      <c r="AI46" s="96">
        <f t="shared" si="3"/>
        <v>69272.540038706953</v>
      </c>
      <c r="AJ46" s="96">
        <f t="shared" si="3"/>
        <v>48617.780231864599</v>
      </c>
      <c r="AK46" s="96">
        <f t="shared" si="3"/>
        <v>19998.42136381098</v>
      </c>
      <c r="AL46" s="132">
        <f t="shared" si="3"/>
        <v>26353.488234245713</v>
      </c>
      <c r="AM46" s="139">
        <f t="shared" si="0"/>
        <v>2191309.8593896851</v>
      </c>
      <c r="AN46" s="138">
        <f>SUM(AN11:AN45)</f>
        <v>692886.68743665132</v>
      </c>
      <c r="AO46" s="139">
        <f>SUM(AO11:AO45)</f>
        <v>2884196.546826337</v>
      </c>
      <c r="AP46" s="134">
        <f>SUM(AP11:AP45)</f>
        <v>-1.0430767360958271E-11</v>
      </c>
      <c r="AQ46" s="132">
        <f>SUM(AQ11:AQ45)</f>
        <v>178111.61184497579</v>
      </c>
      <c r="AR46" s="142">
        <f>SUM(AR11:AR45)</f>
        <v>3062308.1586713116</v>
      </c>
    </row>
    <row r="47" spans="1:44" s="26" customFormat="1">
      <c r="A47" s="30"/>
      <c r="B47" s="30"/>
    </row>
    <row r="48" spans="1:44" s="26" customFormat="1">
      <c r="A48" s="30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</row>
    <row r="49" spans="1:44" s="26" customFormat="1">
      <c r="A49" s="30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</row>
    <row r="50" spans="1:44" s="26" customFormat="1">
      <c r="A50" s="30"/>
      <c r="C50" s="30"/>
    </row>
    <row r="51" spans="1:44" s="26" customFormat="1">
      <c r="A51" s="30"/>
      <c r="C51" s="30"/>
    </row>
    <row r="52" spans="1:44" s="26" customFormat="1">
      <c r="A52" s="30"/>
      <c r="C52" s="30"/>
      <c r="D52" s="130"/>
    </row>
    <row r="53" spans="1:44" s="26" customFormat="1">
      <c r="A53" s="30"/>
      <c r="C53" s="30"/>
      <c r="D53" s="130"/>
    </row>
    <row r="54" spans="1:44" s="26" customFormat="1">
      <c r="A54" s="30"/>
      <c r="C54" s="30"/>
      <c r="D54" s="130"/>
    </row>
    <row r="55" spans="1:44" s="26" customFormat="1">
      <c r="A55" s="30"/>
      <c r="C55" s="30"/>
      <c r="D55" s="130"/>
    </row>
    <row r="56" spans="1:44" s="26" customFormat="1">
      <c r="A56" s="30"/>
      <c r="C56" s="30"/>
      <c r="D56" s="130"/>
    </row>
    <row r="57" spans="1:44" s="26" customFormat="1">
      <c r="A57" s="30"/>
      <c r="C57" s="30"/>
      <c r="D57" s="130"/>
    </row>
    <row r="58" spans="1:44" s="26" customFormat="1">
      <c r="A58" s="30"/>
      <c r="C58" s="30"/>
      <c r="D58" s="130"/>
    </row>
    <row r="59" spans="1:44" s="26" customFormat="1">
      <c r="A59" s="30"/>
      <c r="C59" s="30"/>
      <c r="D59" s="130"/>
    </row>
    <row r="60" spans="1:44" s="26" customFormat="1">
      <c r="A60" s="30"/>
      <c r="C60" s="30"/>
      <c r="D60" s="130"/>
    </row>
    <row r="61" spans="1:44" s="26" customFormat="1">
      <c r="A61" s="30"/>
      <c r="C61" s="30"/>
      <c r="D61" s="130"/>
    </row>
    <row r="62" spans="1:44" s="26" customFormat="1">
      <c r="A62" s="30"/>
      <c r="C62" s="30"/>
      <c r="D62" s="130"/>
    </row>
    <row r="63" spans="1:44" s="26" customFormat="1">
      <c r="A63" s="30"/>
      <c r="C63" s="30"/>
      <c r="D63" s="130"/>
    </row>
    <row r="64" spans="1:44" s="26" customFormat="1">
      <c r="A64" s="30"/>
      <c r="C64" s="30"/>
      <c r="D64" s="130"/>
    </row>
    <row r="65" spans="1:4" s="26" customFormat="1">
      <c r="A65" s="30"/>
      <c r="C65" s="30"/>
      <c r="D65" s="130"/>
    </row>
    <row r="66" spans="1:4" s="26" customFormat="1">
      <c r="A66" s="30"/>
      <c r="C66" s="30"/>
      <c r="D66" s="130"/>
    </row>
    <row r="67" spans="1:4" s="26" customFormat="1">
      <c r="A67" s="30"/>
      <c r="C67" s="30"/>
      <c r="D67" s="130"/>
    </row>
    <row r="68" spans="1:4" s="26" customFormat="1">
      <c r="A68" s="30"/>
      <c r="C68" s="30"/>
      <c r="D68" s="130"/>
    </row>
    <row r="69" spans="1:4" s="26" customFormat="1">
      <c r="A69" s="30"/>
      <c r="C69" s="30"/>
      <c r="D69" s="130"/>
    </row>
    <row r="70" spans="1:4" s="26" customFormat="1">
      <c r="A70" s="30"/>
      <c r="C70" s="30"/>
      <c r="D70" s="130"/>
    </row>
    <row r="71" spans="1:4" s="26" customFormat="1">
      <c r="A71" s="30"/>
      <c r="C71" s="30"/>
      <c r="D71" s="130"/>
    </row>
    <row r="72" spans="1:4" s="26" customFormat="1">
      <c r="A72" s="30"/>
      <c r="C72" s="30"/>
      <c r="D72" s="130"/>
    </row>
    <row r="73" spans="1:4" s="26" customFormat="1">
      <c r="A73" s="30"/>
      <c r="C73" s="30"/>
      <c r="D73" s="130"/>
    </row>
    <row r="74" spans="1:4" s="26" customFormat="1">
      <c r="A74" s="30"/>
      <c r="C74" s="30"/>
      <c r="D74" s="130"/>
    </row>
    <row r="75" spans="1:4" s="26" customFormat="1">
      <c r="A75" s="30"/>
      <c r="C75" s="30"/>
      <c r="D75" s="130"/>
    </row>
    <row r="76" spans="1:4" s="26" customFormat="1">
      <c r="A76" s="30"/>
      <c r="C76" s="30"/>
      <c r="D76" s="130"/>
    </row>
    <row r="77" spans="1:4" s="26" customFormat="1">
      <c r="A77" s="30"/>
      <c r="C77" s="30"/>
      <c r="D77" s="130"/>
    </row>
    <row r="78" spans="1:4" s="26" customFormat="1">
      <c r="A78" s="30"/>
      <c r="C78" s="30"/>
      <c r="D78" s="130"/>
    </row>
    <row r="79" spans="1:4" s="26" customFormat="1">
      <c r="A79" s="30"/>
      <c r="C79" s="30"/>
      <c r="D79" s="130"/>
    </row>
    <row r="80" spans="1:4" s="26" customFormat="1">
      <c r="A80" s="30"/>
      <c r="C80" s="30"/>
      <c r="D80" s="130"/>
    </row>
    <row r="81" spans="1:4" s="26" customFormat="1">
      <c r="A81" s="30"/>
      <c r="C81" s="30"/>
      <c r="D81" s="130"/>
    </row>
    <row r="82" spans="1:4" s="26" customFormat="1">
      <c r="A82" s="30"/>
      <c r="C82" s="30"/>
      <c r="D82" s="130"/>
    </row>
    <row r="83" spans="1:4" s="26" customFormat="1">
      <c r="A83" s="30"/>
      <c r="C83" s="30"/>
      <c r="D83" s="130"/>
    </row>
    <row r="84" spans="1:4" s="26" customFormat="1">
      <c r="A84" s="30"/>
      <c r="C84" s="30"/>
      <c r="D84" s="130"/>
    </row>
    <row r="85" spans="1:4" s="26" customFormat="1">
      <c r="A85" s="30"/>
      <c r="C85" s="30"/>
      <c r="D85" s="130"/>
    </row>
    <row r="86" spans="1:4" s="26" customFormat="1">
      <c r="A86" s="30"/>
      <c r="C86" s="30"/>
      <c r="D86" s="130"/>
    </row>
    <row r="87" spans="1:4" s="26" customFormat="1">
      <c r="A87" s="30"/>
      <c r="C87" s="30"/>
      <c r="D87" s="130"/>
    </row>
    <row r="88" spans="1:4" s="26" customFormat="1">
      <c r="A88" s="30"/>
      <c r="C88" s="30"/>
      <c r="D88" s="130"/>
    </row>
    <row r="89" spans="1:4" s="26" customFormat="1">
      <c r="A89" s="30"/>
      <c r="C89" s="30"/>
      <c r="D89" s="130"/>
    </row>
    <row r="90" spans="1:4" s="26" customFormat="1">
      <c r="A90" s="30"/>
      <c r="C90" s="30"/>
      <c r="D90" s="130"/>
    </row>
    <row r="91" spans="1:4" s="26" customFormat="1">
      <c r="A91" s="30"/>
      <c r="C91" s="30"/>
      <c r="D91" s="130"/>
    </row>
    <row r="92" spans="1:4" s="26" customFormat="1">
      <c r="A92" s="30"/>
      <c r="C92" s="30"/>
      <c r="D92" s="130"/>
    </row>
    <row r="93" spans="1:4" s="26" customFormat="1">
      <c r="A93" s="30"/>
      <c r="C93" s="30"/>
      <c r="D93" s="130"/>
    </row>
    <row r="94" spans="1:4" s="26" customFormat="1">
      <c r="A94" s="30"/>
      <c r="C94" s="30"/>
      <c r="D94" s="130"/>
    </row>
    <row r="95" spans="1:4" s="26" customFormat="1">
      <c r="A95" s="30"/>
      <c r="C95" s="30"/>
      <c r="D95" s="130"/>
    </row>
    <row r="96" spans="1:4" s="26" customFormat="1">
      <c r="A96" s="30"/>
      <c r="C96" s="30"/>
      <c r="D96" s="130"/>
    </row>
    <row r="97" spans="1:4" s="26" customFormat="1">
      <c r="A97" s="30"/>
      <c r="C97" s="30"/>
      <c r="D97" s="130"/>
    </row>
    <row r="98" spans="1:4" s="26" customFormat="1">
      <c r="A98" s="30"/>
      <c r="C98" s="30"/>
      <c r="D98" s="130"/>
    </row>
    <row r="99" spans="1:4" s="26" customFormat="1">
      <c r="A99" s="30"/>
      <c r="C99" s="30"/>
      <c r="D99" s="130"/>
    </row>
    <row r="100" spans="1:4" s="26" customFormat="1">
      <c r="A100" s="30"/>
      <c r="C100" s="30"/>
      <c r="D100" s="130"/>
    </row>
    <row r="101" spans="1:4" s="26" customFormat="1">
      <c r="A101" s="30"/>
      <c r="C101" s="30"/>
      <c r="D101" s="130"/>
    </row>
    <row r="102" spans="1:4" s="26" customFormat="1">
      <c r="A102" s="30"/>
      <c r="C102" s="30"/>
      <c r="D102" s="130"/>
    </row>
    <row r="103" spans="1:4" s="26" customFormat="1">
      <c r="A103" s="30"/>
      <c r="C103" s="30"/>
      <c r="D103" s="130"/>
    </row>
    <row r="104" spans="1:4" s="26" customFormat="1">
      <c r="A104" s="30"/>
      <c r="C104" s="30"/>
      <c r="D104" s="130"/>
    </row>
    <row r="105" spans="1:4" s="26" customFormat="1">
      <c r="A105" s="30"/>
      <c r="C105" s="30"/>
      <c r="D105" s="130"/>
    </row>
    <row r="106" spans="1:4" s="26" customFormat="1">
      <c r="A106" s="30"/>
      <c r="C106" s="30"/>
      <c r="D106" s="130"/>
    </row>
    <row r="107" spans="1:4" s="26" customFormat="1">
      <c r="A107" s="30"/>
      <c r="C107" s="30"/>
      <c r="D107" s="130"/>
    </row>
    <row r="108" spans="1:4" s="26" customFormat="1">
      <c r="A108" s="30"/>
      <c r="C108" s="30"/>
      <c r="D108" s="130"/>
    </row>
    <row r="109" spans="1:4" s="26" customFormat="1">
      <c r="A109" s="30"/>
      <c r="C109" s="30"/>
      <c r="D109" s="130"/>
    </row>
    <row r="110" spans="1:4" s="26" customFormat="1">
      <c r="A110" s="30"/>
      <c r="C110" s="30"/>
      <c r="D110" s="130"/>
    </row>
    <row r="111" spans="1:4" s="26" customFormat="1">
      <c r="A111" s="30"/>
      <c r="C111" s="30"/>
      <c r="D111" s="130"/>
    </row>
    <row r="112" spans="1:4" s="26" customFormat="1">
      <c r="A112" s="30"/>
      <c r="C112" s="30"/>
      <c r="D112" s="130"/>
    </row>
    <row r="113" spans="1:4" s="26" customFormat="1">
      <c r="A113" s="30"/>
      <c r="B113" s="30"/>
      <c r="C113" s="30"/>
      <c r="D113" s="130"/>
    </row>
    <row r="114" spans="1:4" s="26" customFormat="1">
      <c r="A114" s="30"/>
      <c r="B114" s="30"/>
      <c r="C114" s="30"/>
      <c r="D114" s="130"/>
    </row>
    <row r="115" spans="1:4" s="26" customFormat="1">
      <c r="A115" s="30"/>
      <c r="B115" s="30"/>
      <c r="C115" s="30"/>
      <c r="D115" s="130"/>
    </row>
    <row r="116" spans="1:4" s="26" customFormat="1">
      <c r="A116" s="30"/>
      <c r="B116" s="30"/>
      <c r="C116" s="30"/>
      <c r="D116" s="130"/>
    </row>
    <row r="117" spans="1:4" s="26" customFormat="1">
      <c r="A117" s="30"/>
      <c r="B117" s="30"/>
      <c r="C117" s="30"/>
      <c r="D117" s="130"/>
    </row>
    <row r="118" spans="1:4" s="26" customFormat="1">
      <c r="A118" s="30"/>
      <c r="B118" s="30"/>
      <c r="C118" s="30"/>
      <c r="D118" s="130"/>
    </row>
    <row r="119" spans="1:4" s="26" customFormat="1">
      <c r="A119" s="30"/>
      <c r="B119" s="30"/>
      <c r="C119" s="30"/>
      <c r="D119" s="130"/>
    </row>
    <row r="120" spans="1:4" s="26" customFormat="1">
      <c r="A120" s="30"/>
      <c r="B120" s="30"/>
      <c r="C120" s="30"/>
      <c r="D120" s="130"/>
    </row>
    <row r="121" spans="1:4" s="26" customFormat="1">
      <c r="A121" s="30"/>
      <c r="B121" s="30"/>
      <c r="C121" s="30"/>
      <c r="D121" s="130"/>
    </row>
    <row r="122" spans="1:4" s="26" customFormat="1">
      <c r="A122" s="30"/>
      <c r="B122" s="30"/>
      <c r="C122" s="30"/>
      <c r="D122" s="130"/>
    </row>
    <row r="123" spans="1:4">
      <c r="D123" s="130"/>
    </row>
    <row r="124" spans="1:4">
      <c r="D124" s="130"/>
    </row>
    <row r="125" spans="1:4">
      <c r="D125" s="130"/>
    </row>
  </sheetData>
  <sheetProtection selectLockedCells="1" selectUnlockedCells="1"/>
  <mergeCells count="8">
    <mergeCell ref="AP5:AQ5"/>
    <mergeCell ref="A6:B9"/>
    <mergeCell ref="A2:B2"/>
    <mergeCell ref="A4:B4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CC"/>
  </sheetPr>
  <dimension ref="A1:AX170"/>
  <sheetViews>
    <sheetView showGridLines="0" zoomScale="80" zoomScaleNormal="80" workbookViewId="0">
      <pane xSplit="2" ySplit="10" topLeftCell="C11" activePane="bottomRight" state="frozen"/>
      <selection activeCell="C51" sqref="C51"/>
      <selection pane="topRight" activeCell="C51" sqref="C51"/>
      <selection pane="bottomLeft" activeCell="C51" sqref="C51"/>
      <selection pane="bottomRight"/>
    </sheetView>
  </sheetViews>
  <sheetFormatPr defaultRowHeight="14.25"/>
  <cols>
    <col min="1" max="1" width="13.7109375" style="21" customWidth="1"/>
    <col min="2" max="3" width="21.7109375" style="21" customWidth="1"/>
    <col min="4" max="7" width="10.7109375" style="18" customWidth="1"/>
    <col min="8" max="8" width="10.7109375" style="18" bestFit="1" customWidth="1"/>
    <col min="9" max="10" width="10.7109375" style="18" customWidth="1"/>
    <col min="11" max="11" width="10.85546875" style="18" customWidth="1"/>
    <col min="12" max="16" width="10.7109375" style="18" customWidth="1"/>
    <col min="17" max="17" width="10.85546875" style="18" customWidth="1"/>
    <col min="18" max="19" width="10.7109375" style="18" customWidth="1"/>
    <col min="20" max="20" width="10.7109375" style="18" bestFit="1" customWidth="1"/>
    <col min="21" max="24" width="10.7109375" style="18" customWidth="1"/>
    <col min="25" max="25" width="10.7109375" style="18" bestFit="1" customWidth="1"/>
    <col min="26" max="29" width="10.7109375" style="18" customWidth="1"/>
    <col min="30" max="30" width="10.7109375" style="18" bestFit="1" customWidth="1"/>
    <col min="31" max="34" width="10.7109375" style="18" customWidth="1"/>
    <col min="35" max="37" width="10.7109375" style="18" bestFit="1" customWidth="1"/>
    <col min="38" max="39" width="10.7109375" style="18" customWidth="1"/>
    <col min="40" max="44" width="10.85546875" style="18" customWidth="1"/>
    <col min="45" max="45" width="10.7109375" style="18" customWidth="1"/>
    <col min="46" max="48" width="10.85546875" style="18" customWidth="1"/>
    <col min="49" max="16384" width="9.140625" style="18"/>
  </cols>
  <sheetData>
    <row r="1" spans="1:50">
      <c r="A1" s="119" t="s">
        <v>226</v>
      </c>
      <c r="B1" s="119"/>
      <c r="C1" s="16"/>
      <c r="D1" s="17"/>
    </row>
    <row r="2" spans="1:50" ht="15" customHeight="1">
      <c r="A2" s="119" t="s">
        <v>307</v>
      </c>
      <c r="B2" s="119"/>
      <c r="C2" s="16"/>
      <c r="D2" s="17"/>
      <c r="AL2" s="18" t="s">
        <v>66</v>
      </c>
    </row>
    <row r="3" spans="1:50">
      <c r="A3" s="119" t="s">
        <v>308</v>
      </c>
      <c r="B3" s="119"/>
      <c r="C3" s="19"/>
      <c r="D3" s="17"/>
    </row>
    <row r="4" spans="1:50" ht="15" thickBot="1">
      <c r="A4" s="118" t="s">
        <v>309</v>
      </c>
      <c r="B4" s="20"/>
      <c r="C4" s="20"/>
      <c r="D4" s="17"/>
      <c r="AU4" s="86" t="s">
        <v>282</v>
      </c>
      <c r="AV4" s="86"/>
    </row>
    <row r="5" spans="1:50" ht="15" customHeight="1">
      <c r="A5" s="90"/>
      <c r="B5" s="91"/>
      <c r="C5" s="91"/>
      <c r="D5" s="245" t="s">
        <v>280</v>
      </c>
      <c r="E5" s="248"/>
      <c r="F5" s="248"/>
      <c r="G5" s="248"/>
      <c r="H5" s="248"/>
      <c r="I5" s="248"/>
      <c r="J5" s="245" t="s">
        <v>280</v>
      </c>
      <c r="K5" s="248"/>
      <c r="L5" s="248"/>
      <c r="M5" s="248"/>
      <c r="N5" s="248"/>
      <c r="O5" s="248"/>
      <c r="P5" s="248"/>
      <c r="Q5" s="252"/>
      <c r="R5" s="245" t="s">
        <v>280</v>
      </c>
      <c r="S5" s="248"/>
      <c r="T5" s="248"/>
      <c r="U5" s="248"/>
      <c r="V5" s="248"/>
      <c r="W5" s="248"/>
      <c r="X5" s="245" t="s">
        <v>280</v>
      </c>
      <c r="Y5" s="248"/>
      <c r="Z5" s="248"/>
      <c r="AA5" s="248"/>
      <c r="AB5" s="248"/>
      <c r="AC5" s="248"/>
      <c r="AD5" s="248"/>
      <c r="AE5" s="248"/>
      <c r="AF5" s="252"/>
      <c r="AG5" s="91"/>
      <c r="AH5" s="91"/>
      <c r="AI5" s="91"/>
      <c r="AJ5" s="91"/>
      <c r="AK5" s="91"/>
      <c r="AL5" s="91"/>
      <c r="AM5" s="91"/>
      <c r="AN5" s="245" t="s">
        <v>284</v>
      </c>
      <c r="AO5" s="248"/>
      <c r="AP5" s="248"/>
      <c r="AQ5" s="248"/>
      <c r="AR5" s="248"/>
      <c r="AS5" s="248"/>
      <c r="AT5" s="248"/>
      <c r="AU5" s="248"/>
      <c r="AV5" s="249"/>
    </row>
    <row r="6" spans="1:50" ht="52.5" customHeight="1">
      <c r="A6" s="250" t="s">
        <v>297</v>
      </c>
      <c r="B6" s="251"/>
      <c r="C6" s="84" t="s">
        <v>68</v>
      </c>
      <c r="D6" s="45" t="s">
        <v>69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301</v>
      </c>
      <c r="N6" s="40" t="s">
        <v>11</v>
      </c>
      <c r="O6" s="40" t="s">
        <v>12</v>
      </c>
      <c r="P6" s="40" t="s">
        <v>13</v>
      </c>
      <c r="Q6" s="40" t="s">
        <v>14</v>
      </c>
      <c r="R6" s="40" t="s">
        <v>0</v>
      </c>
      <c r="S6" s="40" t="s">
        <v>15</v>
      </c>
      <c r="T6" s="40" t="s">
        <v>16</v>
      </c>
      <c r="U6" s="40" t="s">
        <v>17</v>
      </c>
      <c r="V6" s="40" t="s">
        <v>18</v>
      </c>
      <c r="W6" s="40" t="s">
        <v>19</v>
      </c>
      <c r="X6" s="40" t="s">
        <v>70</v>
      </c>
      <c r="Y6" s="40" t="s">
        <v>20</v>
      </c>
      <c r="Z6" s="40" t="s">
        <v>21</v>
      </c>
      <c r="AA6" s="40" t="s">
        <v>22</v>
      </c>
      <c r="AB6" s="40" t="s">
        <v>23</v>
      </c>
      <c r="AC6" s="40" t="s">
        <v>24</v>
      </c>
      <c r="AD6" s="40" t="s">
        <v>25</v>
      </c>
      <c r="AE6" s="40" t="s">
        <v>26</v>
      </c>
      <c r="AF6" s="40" t="s">
        <v>271</v>
      </c>
      <c r="AG6" s="40" t="s">
        <v>27</v>
      </c>
      <c r="AH6" s="40" t="s">
        <v>28</v>
      </c>
      <c r="AI6" s="40" t="s">
        <v>29</v>
      </c>
      <c r="AJ6" s="40" t="s">
        <v>30</v>
      </c>
      <c r="AK6" s="40" t="s">
        <v>31</v>
      </c>
      <c r="AL6" s="44" t="s">
        <v>32</v>
      </c>
      <c r="AM6" s="73" t="s">
        <v>71</v>
      </c>
      <c r="AN6" s="45" t="s">
        <v>227</v>
      </c>
      <c r="AO6" s="40" t="s">
        <v>228</v>
      </c>
      <c r="AP6" s="73" t="s">
        <v>285</v>
      </c>
      <c r="AQ6" s="45" t="s">
        <v>290</v>
      </c>
      <c r="AR6" s="40" t="s">
        <v>229</v>
      </c>
      <c r="AS6" s="73" t="s">
        <v>289</v>
      </c>
      <c r="AT6" s="40" t="s">
        <v>273</v>
      </c>
      <c r="AU6" s="76" t="s">
        <v>230</v>
      </c>
      <c r="AV6" s="79" t="s">
        <v>231</v>
      </c>
    </row>
    <row r="7" spans="1:50" ht="15.75" customHeight="1">
      <c r="A7" s="240"/>
      <c r="B7" s="241"/>
      <c r="C7" s="65" t="s">
        <v>77</v>
      </c>
      <c r="D7" s="42" t="s">
        <v>78</v>
      </c>
      <c r="E7" s="42" t="s">
        <v>79</v>
      </c>
      <c r="F7" s="42" t="s">
        <v>80</v>
      </c>
      <c r="G7" s="42" t="s">
        <v>81</v>
      </c>
      <c r="H7" s="42" t="s">
        <v>82</v>
      </c>
      <c r="I7" s="42" t="s">
        <v>83</v>
      </c>
      <c r="J7" s="42" t="s">
        <v>84</v>
      </c>
      <c r="K7" s="42" t="s">
        <v>85</v>
      </c>
      <c r="L7" s="42" t="s">
        <v>86</v>
      </c>
      <c r="M7" s="42" t="s">
        <v>302</v>
      </c>
      <c r="N7" s="42" t="s">
        <v>87</v>
      </c>
      <c r="O7" s="42" t="s">
        <v>88</v>
      </c>
      <c r="P7" s="42" t="s">
        <v>89</v>
      </c>
      <c r="Q7" s="42" t="s">
        <v>90</v>
      </c>
      <c r="R7" s="42" t="s">
        <v>91</v>
      </c>
      <c r="S7" s="42" t="s">
        <v>92</v>
      </c>
      <c r="T7" s="42" t="s">
        <v>93</v>
      </c>
      <c r="U7" s="42" t="s">
        <v>94</v>
      </c>
      <c r="V7" s="42" t="s">
        <v>95</v>
      </c>
      <c r="W7" s="42" t="s">
        <v>96</v>
      </c>
      <c r="X7" s="42" t="s">
        <v>97</v>
      </c>
      <c r="Y7" s="42" t="s">
        <v>98</v>
      </c>
      <c r="Z7" s="42" t="s">
        <v>99</v>
      </c>
      <c r="AA7" s="42" t="s">
        <v>100</v>
      </c>
      <c r="AB7" s="42" t="s">
        <v>101</v>
      </c>
      <c r="AC7" s="42" t="s">
        <v>102</v>
      </c>
      <c r="AD7" s="42" t="s">
        <v>103</v>
      </c>
      <c r="AE7" s="42" t="s">
        <v>104</v>
      </c>
      <c r="AF7" s="42" t="s">
        <v>105</v>
      </c>
      <c r="AG7" s="42" t="s">
        <v>106</v>
      </c>
      <c r="AH7" s="42" t="s">
        <v>107</v>
      </c>
      <c r="AI7" s="42" t="s">
        <v>108</v>
      </c>
      <c r="AJ7" s="42" t="s">
        <v>109</v>
      </c>
      <c r="AK7" s="42" t="s">
        <v>110</v>
      </c>
      <c r="AL7" s="42" t="s">
        <v>67</v>
      </c>
      <c r="AM7" s="60"/>
      <c r="AN7" s="42" t="s">
        <v>232</v>
      </c>
      <c r="AO7" s="42" t="s">
        <v>233</v>
      </c>
      <c r="AP7" s="53" t="s">
        <v>234</v>
      </c>
      <c r="AQ7" s="42" t="s">
        <v>235</v>
      </c>
      <c r="AR7" s="42" t="s">
        <v>236</v>
      </c>
      <c r="AS7" s="60" t="s">
        <v>237</v>
      </c>
      <c r="AT7" s="74" t="s">
        <v>238</v>
      </c>
      <c r="AU7" s="59" t="s">
        <v>239</v>
      </c>
      <c r="AV7" s="57" t="s">
        <v>240</v>
      </c>
    </row>
    <row r="8" spans="1:50" ht="50.25" customHeight="1">
      <c r="A8" s="240"/>
      <c r="B8" s="241"/>
      <c r="C8" s="64" t="s">
        <v>116</v>
      </c>
      <c r="D8" s="45" t="s">
        <v>33</v>
      </c>
      <c r="E8" s="40" t="s">
        <v>34</v>
      </c>
      <c r="F8" s="40" t="s">
        <v>35</v>
      </c>
      <c r="G8" s="40" t="s">
        <v>36</v>
      </c>
      <c r="H8" s="40" t="s">
        <v>37</v>
      </c>
      <c r="I8" s="40" t="s">
        <v>38</v>
      </c>
      <c r="J8" s="40" t="s">
        <v>39</v>
      </c>
      <c r="K8" s="40" t="s">
        <v>40</v>
      </c>
      <c r="L8" s="40" t="s">
        <v>41</v>
      </c>
      <c r="M8" s="40" t="s">
        <v>303</v>
      </c>
      <c r="N8" s="40" t="s">
        <v>42</v>
      </c>
      <c r="O8" s="40" t="s">
        <v>43</v>
      </c>
      <c r="P8" s="40" t="s">
        <v>44</v>
      </c>
      <c r="Q8" s="40" t="s">
        <v>45</v>
      </c>
      <c r="R8" s="40" t="s">
        <v>1</v>
      </c>
      <c r="S8" s="40" t="s">
        <v>46</v>
      </c>
      <c r="T8" s="40" t="s">
        <v>47</v>
      </c>
      <c r="U8" s="40" t="s">
        <v>48</v>
      </c>
      <c r="V8" s="40" t="s">
        <v>49</v>
      </c>
      <c r="W8" s="40" t="s">
        <v>50</v>
      </c>
      <c r="X8" s="40" t="s">
        <v>51</v>
      </c>
      <c r="Y8" s="40" t="s">
        <v>52</v>
      </c>
      <c r="Z8" s="40" t="s">
        <v>53</v>
      </c>
      <c r="AA8" s="40" t="s">
        <v>54</v>
      </c>
      <c r="AB8" s="40" t="s">
        <v>55</v>
      </c>
      <c r="AC8" s="40" t="s">
        <v>56</v>
      </c>
      <c r="AD8" s="40" t="s">
        <v>57</v>
      </c>
      <c r="AE8" s="40" t="s">
        <v>58</v>
      </c>
      <c r="AF8" s="40" t="s">
        <v>59</v>
      </c>
      <c r="AG8" s="40" t="s">
        <v>60</v>
      </c>
      <c r="AH8" s="40" t="s">
        <v>61</v>
      </c>
      <c r="AI8" s="40" t="s">
        <v>62</v>
      </c>
      <c r="AJ8" s="40" t="s">
        <v>63</v>
      </c>
      <c r="AK8" s="40" t="s">
        <v>64</v>
      </c>
      <c r="AL8" s="44" t="s">
        <v>65</v>
      </c>
      <c r="AM8" s="60" t="s">
        <v>2</v>
      </c>
      <c r="AN8" s="77" t="s">
        <v>241</v>
      </c>
      <c r="AO8" s="44" t="s">
        <v>242</v>
      </c>
      <c r="AP8" s="78" t="s">
        <v>243</v>
      </c>
      <c r="AQ8" s="77" t="s">
        <v>244</v>
      </c>
      <c r="AR8" s="44" t="s">
        <v>245</v>
      </c>
      <c r="AS8" s="60" t="s">
        <v>246</v>
      </c>
      <c r="AT8" s="40" t="s">
        <v>274</v>
      </c>
      <c r="AU8" s="61" t="s">
        <v>247</v>
      </c>
      <c r="AV8" s="70" t="s">
        <v>248</v>
      </c>
    </row>
    <row r="9" spans="1:50" ht="15.75" customHeight="1">
      <c r="A9" s="242"/>
      <c r="B9" s="243"/>
      <c r="C9" s="69" t="s">
        <v>122</v>
      </c>
      <c r="D9" s="42" t="s">
        <v>78</v>
      </c>
      <c r="E9" s="42" t="s">
        <v>79</v>
      </c>
      <c r="F9" s="42" t="s">
        <v>80</v>
      </c>
      <c r="G9" s="42" t="s">
        <v>81</v>
      </c>
      <c r="H9" s="42" t="s">
        <v>82</v>
      </c>
      <c r="I9" s="42" t="s">
        <v>83</v>
      </c>
      <c r="J9" s="42" t="s">
        <v>84</v>
      </c>
      <c r="K9" s="42" t="s">
        <v>85</v>
      </c>
      <c r="L9" s="42" t="s">
        <v>86</v>
      </c>
      <c r="M9" s="42" t="s">
        <v>302</v>
      </c>
      <c r="N9" s="42" t="s">
        <v>87</v>
      </c>
      <c r="O9" s="42" t="s">
        <v>88</v>
      </c>
      <c r="P9" s="42" t="s">
        <v>89</v>
      </c>
      <c r="Q9" s="42" t="s">
        <v>90</v>
      </c>
      <c r="R9" s="42" t="s">
        <v>91</v>
      </c>
      <c r="S9" s="42" t="s">
        <v>92</v>
      </c>
      <c r="T9" s="42" t="s">
        <v>93</v>
      </c>
      <c r="U9" s="42" t="s">
        <v>94</v>
      </c>
      <c r="V9" s="42" t="s">
        <v>95</v>
      </c>
      <c r="W9" s="42" t="s">
        <v>96</v>
      </c>
      <c r="X9" s="42" t="s">
        <v>97</v>
      </c>
      <c r="Y9" s="42" t="s">
        <v>98</v>
      </c>
      <c r="Z9" s="42" t="s">
        <v>99</v>
      </c>
      <c r="AA9" s="42" t="s">
        <v>100</v>
      </c>
      <c r="AB9" s="42" t="s">
        <v>101</v>
      </c>
      <c r="AC9" s="42" t="s">
        <v>102</v>
      </c>
      <c r="AD9" s="42" t="s">
        <v>103</v>
      </c>
      <c r="AE9" s="42" t="s">
        <v>104</v>
      </c>
      <c r="AF9" s="42" t="s">
        <v>105</v>
      </c>
      <c r="AG9" s="42" t="s">
        <v>106</v>
      </c>
      <c r="AH9" s="42" t="s">
        <v>107</v>
      </c>
      <c r="AI9" s="42" t="s">
        <v>108</v>
      </c>
      <c r="AJ9" s="42" t="s">
        <v>109</v>
      </c>
      <c r="AK9" s="42" t="s">
        <v>110</v>
      </c>
      <c r="AL9" s="42" t="s">
        <v>67</v>
      </c>
      <c r="AM9" s="53" t="s">
        <v>123</v>
      </c>
      <c r="AN9" s="42" t="s">
        <v>232</v>
      </c>
      <c r="AO9" s="42" t="s">
        <v>233</v>
      </c>
      <c r="AP9" s="60" t="s">
        <v>234</v>
      </c>
      <c r="AQ9" s="42" t="s">
        <v>235</v>
      </c>
      <c r="AR9" s="42" t="s">
        <v>236</v>
      </c>
      <c r="AS9" s="60" t="s">
        <v>237</v>
      </c>
      <c r="AT9" s="42" t="s">
        <v>238</v>
      </c>
      <c r="AU9" s="61" t="s">
        <v>239</v>
      </c>
      <c r="AV9" s="70" t="s">
        <v>240</v>
      </c>
      <c r="AX9" s="18" t="s">
        <v>66</v>
      </c>
    </row>
    <row r="10" spans="1:50">
      <c r="A10" s="63" t="s">
        <v>270</v>
      </c>
      <c r="B10" s="67" t="s">
        <v>68</v>
      </c>
      <c r="C10" s="67" t="s">
        <v>116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58"/>
      <c r="AQ10" s="58"/>
      <c r="AR10" s="58"/>
      <c r="AS10" s="58"/>
      <c r="AT10" s="58"/>
      <c r="AU10" s="58"/>
      <c r="AV10" s="71"/>
    </row>
    <row r="11" spans="1:50">
      <c r="A11" s="46" t="s">
        <v>124</v>
      </c>
      <c r="B11" s="23" t="s">
        <v>126</v>
      </c>
      <c r="C11" s="168" t="s">
        <v>125</v>
      </c>
      <c r="D11" s="133">
        <v>73807.616603210059</v>
      </c>
      <c r="E11" s="88">
        <v>140.49215713986897</v>
      </c>
      <c r="F11" s="88">
        <v>15590.959285711078</v>
      </c>
      <c r="G11" s="88">
        <v>1499.4574559047951</v>
      </c>
      <c r="H11" s="88">
        <v>777.2909795239874</v>
      </c>
      <c r="I11" s="88">
        <v>4.6191703080484485</v>
      </c>
      <c r="J11" s="88">
        <v>23.837452885240825</v>
      </c>
      <c r="K11" s="88">
        <v>24.400753336144902</v>
      </c>
      <c r="L11" s="88">
        <v>19.383379640616202</v>
      </c>
      <c r="M11" s="88">
        <v>0.55071060479982714</v>
      </c>
      <c r="N11" s="88">
        <v>96.315699069874171</v>
      </c>
      <c r="O11" s="88">
        <v>16.970602353949147</v>
      </c>
      <c r="P11" s="88">
        <v>1.4806233973715162</v>
      </c>
      <c r="Q11" s="88">
        <v>391.89208349097458</v>
      </c>
      <c r="R11" s="88">
        <v>1459.724918120786</v>
      </c>
      <c r="S11" s="88">
        <v>8.49396438277312E-4</v>
      </c>
      <c r="T11" s="88">
        <v>4298.8725990958455</v>
      </c>
      <c r="U11" s="88">
        <v>218.37844289498631</v>
      </c>
      <c r="V11" s="88">
        <v>123.21130349470405</v>
      </c>
      <c r="W11" s="88">
        <v>7.6832048513093332</v>
      </c>
      <c r="X11" s="88">
        <v>0.46136182317092234</v>
      </c>
      <c r="Y11" s="88">
        <v>5406.3643822456743</v>
      </c>
      <c r="Z11" s="88">
        <v>38.621618267280262</v>
      </c>
      <c r="AA11" s="88">
        <v>9.6270631077500894</v>
      </c>
      <c r="AB11" s="88">
        <v>0.46020931726155767</v>
      </c>
      <c r="AC11" s="88">
        <v>10.265758378905364</v>
      </c>
      <c r="AD11" s="88">
        <v>137.95890238043231</v>
      </c>
      <c r="AE11" s="88">
        <v>173.73172886585115</v>
      </c>
      <c r="AF11" s="88">
        <v>7.1019287344785251</v>
      </c>
      <c r="AG11" s="88">
        <v>61.435115029421453</v>
      </c>
      <c r="AH11" s="88">
        <v>165.57483975898936</v>
      </c>
      <c r="AI11" s="88">
        <v>87.72345771096478</v>
      </c>
      <c r="AJ11" s="88">
        <v>51.626881033713587</v>
      </c>
      <c r="AK11" s="88">
        <v>13.392039710617826</v>
      </c>
      <c r="AL11" s="131">
        <v>132.91395844567785</v>
      </c>
      <c r="AM11" s="136">
        <f t="shared" ref="AM11:AM45" si="0">SUM(D11:AL11)</f>
        <v>104800.39751924109</v>
      </c>
      <c r="AN11" s="133">
        <v>214358.08971186171</v>
      </c>
      <c r="AO11" s="131">
        <v>54.588495502060177</v>
      </c>
      <c r="AP11" s="136">
        <f>SUM(AN11:AO11)</f>
        <v>214412.67820736379</v>
      </c>
      <c r="AQ11" s="133">
        <v>9227.4037731038388</v>
      </c>
      <c r="AR11" s="131">
        <v>751.04159614144316</v>
      </c>
      <c r="AS11" s="136">
        <f>SUM(AQ11:AR11)</f>
        <v>9978.4453692452826</v>
      </c>
      <c r="AT11" s="120">
        <v>7292.1482197669666</v>
      </c>
      <c r="AU11" s="136">
        <f>AT11+AP11+AS11</f>
        <v>231683.27179637604</v>
      </c>
      <c r="AV11" s="140">
        <f>AU11+AM11</f>
        <v>336483.66931561712</v>
      </c>
    </row>
    <row r="12" spans="1:50">
      <c r="A12" s="47" t="s">
        <v>127</v>
      </c>
      <c r="B12" s="24" t="s">
        <v>128</v>
      </c>
      <c r="C12" s="38" t="s">
        <v>34</v>
      </c>
      <c r="D12" s="133">
        <v>149.30691498432017</v>
      </c>
      <c r="E12" s="88">
        <v>15042.239737938417</v>
      </c>
      <c r="F12" s="88">
        <v>37.83284644376176</v>
      </c>
      <c r="G12" s="88">
        <v>22.347164296912773</v>
      </c>
      <c r="H12" s="88">
        <v>3.792844046123967</v>
      </c>
      <c r="I12" s="88">
        <v>9207.1297156101828</v>
      </c>
      <c r="J12" s="88">
        <v>172.32587881957201</v>
      </c>
      <c r="K12" s="88">
        <v>4222.7765949343848</v>
      </c>
      <c r="L12" s="88">
        <v>7134.5744495485633</v>
      </c>
      <c r="M12" s="88">
        <v>0.28654665837423421</v>
      </c>
      <c r="N12" s="88">
        <v>102.69591830603527</v>
      </c>
      <c r="O12" s="88">
        <v>1.5000547395464865</v>
      </c>
      <c r="P12" s="88">
        <v>5.662377512274265</v>
      </c>
      <c r="Q12" s="88">
        <v>52.948970873663974</v>
      </c>
      <c r="R12" s="88">
        <v>17675.009442206217</v>
      </c>
      <c r="S12" s="88">
        <v>3.3532899048188784E-2</v>
      </c>
      <c r="T12" s="88">
        <v>347.75286308673668</v>
      </c>
      <c r="U12" s="88">
        <v>331.52783593957707</v>
      </c>
      <c r="V12" s="88">
        <v>9.2694263343196681</v>
      </c>
      <c r="W12" s="88">
        <v>171.12247016059587</v>
      </c>
      <c r="X12" s="88">
        <v>0.1161103797726122</v>
      </c>
      <c r="Y12" s="88">
        <v>4.1839858520219355</v>
      </c>
      <c r="Z12" s="88">
        <v>0.69283005940659281</v>
      </c>
      <c r="AA12" s="88">
        <v>1.071164144943916</v>
      </c>
      <c r="AB12" s="88">
        <v>2.0608648797527378E-2</v>
      </c>
      <c r="AC12" s="88">
        <v>0.26586846086099492</v>
      </c>
      <c r="AD12" s="88">
        <v>3.6376987236384735</v>
      </c>
      <c r="AE12" s="88">
        <v>6.1944792985766748</v>
      </c>
      <c r="AF12" s="88">
        <v>1.5327970419517976</v>
      </c>
      <c r="AG12" s="88">
        <v>227.29112396867083</v>
      </c>
      <c r="AH12" s="88">
        <v>4.9902515587499563</v>
      </c>
      <c r="AI12" s="88">
        <v>3.4068717806083018</v>
      </c>
      <c r="AJ12" s="88">
        <v>3.1860215989772791</v>
      </c>
      <c r="AK12" s="88">
        <v>0.53389552054932299</v>
      </c>
      <c r="AL12" s="131">
        <v>39.325351218083</v>
      </c>
      <c r="AM12" s="135">
        <f t="shared" si="0"/>
        <v>54986.584643594237</v>
      </c>
      <c r="AN12" s="133">
        <v>36.771061412034932</v>
      </c>
      <c r="AO12" s="131">
        <v>0</v>
      </c>
      <c r="AP12" s="135">
        <f t="shared" ref="AP12:AP45" si="1">SUM(AN12:AO12)</f>
        <v>36.771061412034932</v>
      </c>
      <c r="AQ12" s="133">
        <v>0</v>
      </c>
      <c r="AR12" s="131">
        <v>8679.6593943547432</v>
      </c>
      <c r="AS12" s="135">
        <f t="shared" ref="AS12:AS45" si="2">SUM(AQ12:AR12)</f>
        <v>8679.6593943547432</v>
      </c>
      <c r="AT12" s="120">
        <v>65287.439929796012</v>
      </c>
      <c r="AU12" s="135">
        <f t="shared" ref="AU12:AU45" si="3">AT12+AP12+AS12</f>
        <v>74003.870385562797</v>
      </c>
      <c r="AV12" s="141">
        <f t="shared" ref="AV12:AV45" si="4">AU12+AM12</f>
        <v>128990.45502915703</v>
      </c>
    </row>
    <row r="13" spans="1:50">
      <c r="A13" s="47" t="s">
        <v>129</v>
      </c>
      <c r="B13" s="24" t="s">
        <v>131</v>
      </c>
      <c r="C13" s="38" t="s">
        <v>130</v>
      </c>
      <c r="D13" s="133">
        <v>4162.1683025949269</v>
      </c>
      <c r="E13" s="88">
        <v>87.314410231539711</v>
      </c>
      <c r="F13" s="88">
        <v>8297.1776256238354</v>
      </c>
      <c r="G13" s="88">
        <v>61.748607811424598</v>
      </c>
      <c r="H13" s="88">
        <v>57.30878679880437</v>
      </c>
      <c r="I13" s="88">
        <v>2.0945573111291305</v>
      </c>
      <c r="J13" s="88">
        <v>58.897308749879876</v>
      </c>
      <c r="K13" s="88">
        <v>29.341113535346587</v>
      </c>
      <c r="L13" s="88">
        <v>241.17835119191116</v>
      </c>
      <c r="M13" s="88">
        <v>0.5610310715383503</v>
      </c>
      <c r="N13" s="88">
        <v>50.316586872616682</v>
      </c>
      <c r="O13" s="88">
        <v>4.4145474872700365</v>
      </c>
      <c r="P13" s="88">
        <v>0.2064694300747375</v>
      </c>
      <c r="Q13" s="88">
        <v>111.24605263516148</v>
      </c>
      <c r="R13" s="88">
        <v>275.32469289500165</v>
      </c>
      <c r="S13" s="88">
        <v>0.78795430828309188</v>
      </c>
      <c r="T13" s="88">
        <v>2571.9281989724486</v>
      </c>
      <c r="U13" s="88">
        <v>1675.3748290421267</v>
      </c>
      <c r="V13" s="88">
        <v>84.768116118201121</v>
      </c>
      <c r="W13" s="88">
        <v>10.652651070000678</v>
      </c>
      <c r="X13" s="88">
        <v>4.6088585998243445</v>
      </c>
      <c r="Y13" s="88">
        <v>8469.5707628506025</v>
      </c>
      <c r="Z13" s="88">
        <v>40.028469811080129</v>
      </c>
      <c r="AA13" s="88">
        <v>134.23924956145811</v>
      </c>
      <c r="AB13" s="88">
        <v>0.87003968160442346</v>
      </c>
      <c r="AC13" s="88">
        <v>78.150893886882912</v>
      </c>
      <c r="AD13" s="88">
        <v>54.580842612277912</v>
      </c>
      <c r="AE13" s="88">
        <v>69.746864877124821</v>
      </c>
      <c r="AF13" s="88">
        <v>10.429638185703734</v>
      </c>
      <c r="AG13" s="88">
        <v>59.855273026059095</v>
      </c>
      <c r="AH13" s="88">
        <v>1328.0173664380945</v>
      </c>
      <c r="AI13" s="88">
        <v>531.41848981707278</v>
      </c>
      <c r="AJ13" s="88">
        <v>833.86862927699156</v>
      </c>
      <c r="AK13" s="88">
        <v>31.794449059321529</v>
      </c>
      <c r="AL13" s="131">
        <v>313.95660784962649</v>
      </c>
      <c r="AM13" s="135">
        <f t="shared" si="0"/>
        <v>29743.946629285259</v>
      </c>
      <c r="AN13" s="133">
        <v>253297.78858233773</v>
      </c>
      <c r="AO13" s="131">
        <v>0</v>
      </c>
      <c r="AP13" s="135">
        <f t="shared" si="1"/>
        <v>253297.78858233773</v>
      </c>
      <c r="AQ13" s="133">
        <v>0</v>
      </c>
      <c r="AR13" s="131">
        <v>7472.0719511070856</v>
      </c>
      <c r="AS13" s="135">
        <f t="shared" si="2"/>
        <v>7472.0719511070856</v>
      </c>
      <c r="AT13" s="120">
        <v>7625.5478068888187</v>
      </c>
      <c r="AU13" s="135">
        <f t="shared" si="3"/>
        <v>268395.40834033361</v>
      </c>
      <c r="AV13" s="141">
        <f t="shared" si="4"/>
        <v>298139.35496961884</v>
      </c>
    </row>
    <row r="14" spans="1:50">
      <c r="A14" s="47" t="s">
        <v>132</v>
      </c>
      <c r="B14" s="24" t="s">
        <v>134</v>
      </c>
      <c r="C14" s="38" t="s">
        <v>133</v>
      </c>
      <c r="D14" s="133">
        <v>43.208600810427896</v>
      </c>
      <c r="E14" s="88">
        <v>76.479056979263689</v>
      </c>
      <c r="F14" s="88">
        <v>47.419397446195184</v>
      </c>
      <c r="G14" s="88">
        <v>6738.5298819934487</v>
      </c>
      <c r="H14" s="88">
        <v>112.6854006213844</v>
      </c>
      <c r="I14" s="88">
        <v>3.0938026877973348</v>
      </c>
      <c r="J14" s="88">
        <v>37.585875646047853</v>
      </c>
      <c r="K14" s="88">
        <v>325.04154848974133</v>
      </c>
      <c r="L14" s="88">
        <v>1035.597497324758</v>
      </c>
      <c r="M14" s="88">
        <v>1.1171311304754474</v>
      </c>
      <c r="N14" s="88">
        <v>851.54960458513108</v>
      </c>
      <c r="O14" s="88">
        <v>7.7576296773666655</v>
      </c>
      <c r="P14" s="88">
        <v>7.0713064961555494</v>
      </c>
      <c r="Q14" s="88">
        <v>112.03087461892049</v>
      </c>
      <c r="R14" s="88">
        <v>257.52232741121594</v>
      </c>
      <c r="S14" s="88">
        <v>5.1500338940922145E-2</v>
      </c>
      <c r="T14" s="88">
        <v>236.792905997459</v>
      </c>
      <c r="U14" s="88">
        <v>306.15752370893375</v>
      </c>
      <c r="V14" s="88">
        <v>56.879808189678691</v>
      </c>
      <c r="W14" s="88">
        <v>29.30256074585472</v>
      </c>
      <c r="X14" s="88">
        <v>3.3438610545804113</v>
      </c>
      <c r="Y14" s="88">
        <v>205.99214499346309</v>
      </c>
      <c r="Z14" s="88">
        <v>44.116968028183614</v>
      </c>
      <c r="AA14" s="88">
        <v>87.506744322268148</v>
      </c>
      <c r="AB14" s="88">
        <v>4.2193403031415455</v>
      </c>
      <c r="AC14" s="88">
        <v>14.77730207384384</v>
      </c>
      <c r="AD14" s="88">
        <v>9.6948748118258763</v>
      </c>
      <c r="AE14" s="88">
        <v>341.735089278386</v>
      </c>
      <c r="AF14" s="88">
        <v>242.93136894804525</v>
      </c>
      <c r="AG14" s="88">
        <v>159.76086682446964</v>
      </c>
      <c r="AH14" s="88">
        <v>193.59720512139549</v>
      </c>
      <c r="AI14" s="88">
        <v>72.328033416369834</v>
      </c>
      <c r="AJ14" s="88">
        <v>53.053263018081111</v>
      </c>
      <c r="AK14" s="88">
        <v>23.807143620332745</v>
      </c>
      <c r="AL14" s="131">
        <v>217.82506847279791</v>
      </c>
      <c r="AM14" s="135">
        <f t="shared" si="0"/>
        <v>11960.563509186381</v>
      </c>
      <c r="AN14" s="133">
        <v>34318.911878363942</v>
      </c>
      <c r="AO14" s="131">
        <v>0</v>
      </c>
      <c r="AP14" s="135">
        <f t="shared" si="1"/>
        <v>34318.911878363942</v>
      </c>
      <c r="AQ14" s="133">
        <v>0</v>
      </c>
      <c r="AR14" s="131">
        <v>2220.2765507548847</v>
      </c>
      <c r="AS14" s="135">
        <f t="shared" si="2"/>
        <v>2220.2765507548847</v>
      </c>
      <c r="AT14" s="137">
        <v>63311.601985268353</v>
      </c>
      <c r="AU14" s="135">
        <f t="shared" si="3"/>
        <v>99850.790414387186</v>
      </c>
      <c r="AV14" s="141">
        <f t="shared" si="4"/>
        <v>111811.35392357357</v>
      </c>
    </row>
    <row r="15" spans="1:50">
      <c r="A15" s="47" t="s">
        <v>135</v>
      </c>
      <c r="B15" s="24" t="s">
        <v>137</v>
      </c>
      <c r="C15" s="38" t="s">
        <v>136</v>
      </c>
      <c r="D15" s="133">
        <v>88.18036405217731</v>
      </c>
      <c r="E15" s="88">
        <v>462.43830914335365</v>
      </c>
      <c r="F15" s="88">
        <v>1084.0931344129476</v>
      </c>
      <c r="G15" s="88">
        <v>610.90935502157402</v>
      </c>
      <c r="H15" s="88">
        <v>5572.3011764256771</v>
      </c>
      <c r="I15" s="88">
        <v>4.4746217140504418</v>
      </c>
      <c r="J15" s="88">
        <v>117.28061067321013</v>
      </c>
      <c r="K15" s="88">
        <v>1370.2712633798706</v>
      </c>
      <c r="L15" s="88">
        <v>199.49960219332078</v>
      </c>
      <c r="M15" s="88">
        <v>9.6676686925555302</v>
      </c>
      <c r="N15" s="88">
        <v>2857.8469430446944</v>
      </c>
      <c r="O15" s="88">
        <v>54.969198358365112</v>
      </c>
      <c r="P15" s="88">
        <v>32.766156190672177</v>
      </c>
      <c r="Q15" s="88">
        <v>166.93962391516487</v>
      </c>
      <c r="R15" s="88">
        <v>8106.133618066523</v>
      </c>
      <c r="S15" s="88">
        <v>0.37620127282747928</v>
      </c>
      <c r="T15" s="88">
        <v>381.96539436484233</v>
      </c>
      <c r="U15" s="88">
        <v>993.44681875448623</v>
      </c>
      <c r="V15" s="88">
        <v>120.69702884597628</v>
      </c>
      <c r="W15" s="88">
        <v>114.94586030192825</v>
      </c>
      <c r="X15" s="88">
        <v>358.53006005918473</v>
      </c>
      <c r="Y15" s="88">
        <v>419.00362441329298</v>
      </c>
      <c r="Z15" s="88">
        <v>1323.4268304099332</v>
      </c>
      <c r="AA15" s="88">
        <v>6547.4214694231705</v>
      </c>
      <c r="AB15" s="88">
        <v>22.146148369761299</v>
      </c>
      <c r="AC15" s="88">
        <v>96.799729125998539</v>
      </c>
      <c r="AD15" s="88">
        <v>123.00232819668827</v>
      </c>
      <c r="AE15" s="88">
        <v>847.15007092404858</v>
      </c>
      <c r="AF15" s="88">
        <v>459.67976780347016</v>
      </c>
      <c r="AG15" s="88">
        <v>464.09663496761368</v>
      </c>
      <c r="AH15" s="88">
        <v>701.92243606272666</v>
      </c>
      <c r="AI15" s="88">
        <v>438.29150363298913</v>
      </c>
      <c r="AJ15" s="88">
        <v>118.177982952313</v>
      </c>
      <c r="AK15" s="88">
        <v>155.04829654749992</v>
      </c>
      <c r="AL15" s="131">
        <v>212.32259824063217</v>
      </c>
      <c r="AM15" s="135">
        <f t="shared" si="0"/>
        <v>34636.222429953537</v>
      </c>
      <c r="AN15" s="133">
        <v>4262.1955145998709</v>
      </c>
      <c r="AO15" s="131">
        <v>725.79857933526046</v>
      </c>
      <c r="AP15" s="135">
        <f t="shared" si="1"/>
        <v>4987.9940939351309</v>
      </c>
      <c r="AQ15" s="133">
        <v>13.910639710756081</v>
      </c>
      <c r="AR15" s="131">
        <v>1310.9952850495285</v>
      </c>
      <c r="AS15" s="135">
        <f t="shared" si="2"/>
        <v>1324.9059247602847</v>
      </c>
      <c r="AT15" s="137">
        <v>4191.3535957667264</v>
      </c>
      <c r="AU15" s="135">
        <f t="shared" si="3"/>
        <v>10504.253614462143</v>
      </c>
      <c r="AV15" s="141">
        <f t="shared" si="4"/>
        <v>45140.476044415678</v>
      </c>
    </row>
    <row r="16" spans="1:50">
      <c r="A16" s="47" t="s">
        <v>138</v>
      </c>
      <c r="B16" s="24" t="s">
        <v>140</v>
      </c>
      <c r="C16" s="38" t="s">
        <v>139</v>
      </c>
      <c r="D16" s="133">
        <v>7266.663057381701</v>
      </c>
      <c r="E16" s="88">
        <v>12238.935209550047</v>
      </c>
      <c r="F16" s="88">
        <v>814.40804390153039</v>
      </c>
      <c r="G16" s="88">
        <v>916.00532793842422</v>
      </c>
      <c r="H16" s="88">
        <v>395.71553906463305</v>
      </c>
      <c r="I16" s="88">
        <v>1125.9549583874282</v>
      </c>
      <c r="J16" s="88">
        <v>173.28948489053312</v>
      </c>
      <c r="K16" s="88">
        <v>5303.3757061657388</v>
      </c>
      <c r="L16" s="88">
        <v>2049.1183844440825</v>
      </c>
      <c r="M16" s="88">
        <v>163.01343334986814</v>
      </c>
      <c r="N16" s="88">
        <v>128.71476133174556</v>
      </c>
      <c r="O16" s="88">
        <v>267.51969035081476</v>
      </c>
      <c r="P16" s="88">
        <v>684.57426679097478</v>
      </c>
      <c r="Q16" s="88">
        <v>7216.518193121191</v>
      </c>
      <c r="R16" s="88">
        <v>14119.468315049811</v>
      </c>
      <c r="S16" s="88">
        <v>518.77870799544689</v>
      </c>
      <c r="T16" s="88">
        <v>16485.063659723102</v>
      </c>
      <c r="U16" s="88">
        <v>5967.6106792661676</v>
      </c>
      <c r="V16" s="88">
        <v>4234.3970155287407</v>
      </c>
      <c r="W16" s="88">
        <v>10040.856773659934</v>
      </c>
      <c r="X16" s="88">
        <v>948.0872165196065</v>
      </c>
      <c r="Y16" s="88">
        <v>3444.7644041378326</v>
      </c>
      <c r="Z16" s="88">
        <v>400.74136375824799</v>
      </c>
      <c r="AA16" s="88">
        <v>3745.292418960647</v>
      </c>
      <c r="AB16" s="88">
        <v>12.400662952730006</v>
      </c>
      <c r="AC16" s="88">
        <v>290.09384204148068</v>
      </c>
      <c r="AD16" s="88">
        <v>1036.2016530856436</v>
      </c>
      <c r="AE16" s="88">
        <v>4969.2792588781595</v>
      </c>
      <c r="AF16" s="88">
        <v>1567.8490410984725</v>
      </c>
      <c r="AG16" s="88">
        <v>6035.305981400259</v>
      </c>
      <c r="AH16" s="88">
        <v>5086.9224315649781</v>
      </c>
      <c r="AI16" s="88">
        <v>2161.5699582810576</v>
      </c>
      <c r="AJ16" s="88">
        <v>2450.8007433958837</v>
      </c>
      <c r="AK16" s="88">
        <v>173.98884980141054</v>
      </c>
      <c r="AL16" s="131">
        <v>540.17618127642163</v>
      </c>
      <c r="AM16" s="135">
        <f t="shared" si="0"/>
        <v>122973.45521504474</v>
      </c>
      <c r="AN16" s="133">
        <v>22699.062906996009</v>
      </c>
      <c r="AO16" s="131">
        <v>0</v>
      </c>
      <c r="AP16" s="135">
        <f t="shared" si="1"/>
        <v>22699.062906996009</v>
      </c>
      <c r="AQ16" s="133">
        <v>0</v>
      </c>
      <c r="AR16" s="131">
        <v>3678.5126030811248</v>
      </c>
      <c r="AS16" s="135">
        <f t="shared" si="2"/>
        <v>3678.5126030811248</v>
      </c>
      <c r="AT16" s="137">
        <v>1299.945472464628</v>
      </c>
      <c r="AU16" s="135">
        <f t="shared" si="3"/>
        <v>27677.520982541762</v>
      </c>
      <c r="AV16" s="141">
        <f t="shared" si="4"/>
        <v>150650.97619758651</v>
      </c>
    </row>
    <row r="17" spans="1:48">
      <c r="A17" s="47" t="s">
        <v>141</v>
      </c>
      <c r="B17" s="24" t="s">
        <v>143</v>
      </c>
      <c r="C17" s="38" t="s">
        <v>142</v>
      </c>
      <c r="D17" s="133">
        <v>6049.0756125890885</v>
      </c>
      <c r="E17" s="88">
        <v>3541.3254121217969</v>
      </c>
      <c r="F17" s="88">
        <v>3021.1991102426628</v>
      </c>
      <c r="G17" s="88">
        <v>2368.8164098859943</v>
      </c>
      <c r="H17" s="88">
        <v>1042.2045910370236</v>
      </c>
      <c r="I17" s="88">
        <v>128.84711270403935</v>
      </c>
      <c r="J17" s="88">
        <v>2288.5726940402064</v>
      </c>
      <c r="K17" s="88">
        <v>3350.9881528618184</v>
      </c>
      <c r="L17" s="88">
        <v>967.29343680095985</v>
      </c>
      <c r="M17" s="88">
        <v>41.968677035530384</v>
      </c>
      <c r="N17" s="88">
        <v>681.74917020593773</v>
      </c>
      <c r="O17" s="88">
        <v>139.30054754500296</v>
      </c>
      <c r="P17" s="88">
        <v>214.40226933921562</v>
      </c>
      <c r="Q17" s="88">
        <v>989.02872410166697</v>
      </c>
      <c r="R17" s="88">
        <v>5022.7040000104043</v>
      </c>
      <c r="S17" s="88">
        <v>0.62668575931278603</v>
      </c>
      <c r="T17" s="88">
        <v>172.58428406716919</v>
      </c>
      <c r="U17" s="88">
        <v>576.82767050336656</v>
      </c>
      <c r="V17" s="88">
        <v>331.35777980319801</v>
      </c>
      <c r="W17" s="88">
        <v>125.36385479471993</v>
      </c>
      <c r="X17" s="88">
        <v>26.66089491170554</v>
      </c>
      <c r="Y17" s="88">
        <v>585.28697259855846</v>
      </c>
      <c r="Z17" s="88">
        <v>203.07152778271532</v>
      </c>
      <c r="AA17" s="88">
        <v>604.45847207712734</v>
      </c>
      <c r="AB17" s="88">
        <v>29.4063191399811</v>
      </c>
      <c r="AC17" s="88">
        <v>108.70404891699053</v>
      </c>
      <c r="AD17" s="88">
        <v>73.235407789514568</v>
      </c>
      <c r="AE17" s="88">
        <v>460.56170783608519</v>
      </c>
      <c r="AF17" s="88">
        <v>266.16284536275077</v>
      </c>
      <c r="AG17" s="88">
        <v>577.1726643691494</v>
      </c>
      <c r="AH17" s="88">
        <v>427.77023530573734</v>
      </c>
      <c r="AI17" s="88">
        <v>451.95541513352049</v>
      </c>
      <c r="AJ17" s="88">
        <v>5446.4689398721466</v>
      </c>
      <c r="AK17" s="88">
        <v>67.110730606917429</v>
      </c>
      <c r="AL17" s="131">
        <v>327.91322370274963</v>
      </c>
      <c r="AM17" s="135">
        <f t="shared" si="0"/>
        <v>40710.17560085476</v>
      </c>
      <c r="AN17" s="133">
        <v>42124.36964849272</v>
      </c>
      <c r="AO17" s="131">
        <v>0</v>
      </c>
      <c r="AP17" s="135">
        <f t="shared" si="1"/>
        <v>42124.36964849272</v>
      </c>
      <c r="AQ17" s="133">
        <v>0</v>
      </c>
      <c r="AR17" s="131">
        <v>1292.2046425157782</v>
      </c>
      <c r="AS17" s="135">
        <f t="shared" si="2"/>
        <v>1292.2046425157782</v>
      </c>
      <c r="AT17" s="137">
        <v>967.68606495077256</v>
      </c>
      <c r="AU17" s="135">
        <f t="shared" si="3"/>
        <v>44384.260355959268</v>
      </c>
      <c r="AV17" s="141">
        <f t="shared" si="4"/>
        <v>85094.435956814035</v>
      </c>
    </row>
    <row r="18" spans="1:48">
      <c r="A18" s="47" t="s">
        <v>144</v>
      </c>
      <c r="B18" s="24" t="s">
        <v>146</v>
      </c>
      <c r="C18" s="24" t="s">
        <v>145</v>
      </c>
      <c r="D18" s="133">
        <v>568.11648760588582</v>
      </c>
      <c r="E18" s="88">
        <v>2346.9243985364974</v>
      </c>
      <c r="F18" s="88">
        <v>3529.435440358599</v>
      </c>
      <c r="G18" s="88">
        <v>320.3047264307603</v>
      </c>
      <c r="H18" s="88">
        <v>410.8808588310203</v>
      </c>
      <c r="I18" s="88">
        <v>54.074558916981026</v>
      </c>
      <c r="J18" s="88">
        <v>971.08000122433725</v>
      </c>
      <c r="K18" s="88">
        <v>13784.34125486933</v>
      </c>
      <c r="L18" s="88">
        <v>2378.2688449193133</v>
      </c>
      <c r="M18" s="88">
        <v>50.147907053700912</v>
      </c>
      <c r="N18" s="88">
        <v>531.28461725849172</v>
      </c>
      <c r="O18" s="88">
        <v>559.05222000675496</v>
      </c>
      <c r="P18" s="88">
        <v>253.15929724024224</v>
      </c>
      <c r="Q18" s="88">
        <v>917.6905641554871</v>
      </c>
      <c r="R18" s="88">
        <v>95674.789443831382</v>
      </c>
      <c r="S18" s="88">
        <v>23.212150581140836</v>
      </c>
      <c r="T18" s="88">
        <v>1398.6724626461264</v>
      </c>
      <c r="U18" s="88">
        <v>3527.593460709691</v>
      </c>
      <c r="V18" s="88">
        <v>301.55906911986824</v>
      </c>
      <c r="W18" s="88">
        <v>283.51057881286317</v>
      </c>
      <c r="X18" s="88">
        <v>54.499750821112507</v>
      </c>
      <c r="Y18" s="88">
        <v>929.79560288215839</v>
      </c>
      <c r="Z18" s="88">
        <v>161.36651080332393</v>
      </c>
      <c r="AA18" s="88">
        <v>1115.9155518623745</v>
      </c>
      <c r="AB18" s="88">
        <v>16.368597087588547</v>
      </c>
      <c r="AC18" s="88">
        <v>100.21397673761476</v>
      </c>
      <c r="AD18" s="88">
        <v>81.934424918727103</v>
      </c>
      <c r="AE18" s="88">
        <v>1025.7826033716296</v>
      </c>
      <c r="AF18" s="88">
        <v>327.76512876706431</v>
      </c>
      <c r="AG18" s="88">
        <v>394.2043790432366</v>
      </c>
      <c r="AH18" s="88">
        <v>171.09593290810341</v>
      </c>
      <c r="AI18" s="88">
        <v>193.53494873898774</v>
      </c>
      <c r="AJ18" s="88">
        <v>153.63928481488819</v>
      </c>
      <c r="AK18" s="88">
        <v>54.011641649665748</v>
      </c>
      <c r="AL18" s="131">
        <v>594.2807761445705</v>
      </c>
      <c r="AM18" s="135">
        <f t="shared" si="0"/>
        <v>133258.50745365952</v>
      </c>
      <c r="AN18" s="133">
        <v>6255.4240503710362</v>
      </c>
      <c r="AO18" s="131">
        <v>0</v>
      </c>
      <c r="AP18" s="135">
        <f t="shared" si="1"/>
        <v>6255.4240503710362</v>
      </c>
      <c r="AQ18" s="133">
        <v>1.9108147339019961</v>
      </c>
      <c r="AR18" s="131">
        <v>4100.4614787698865</v>
      </c>
      <c r="AS18" s="135">
        <f t="shared" si="2"/>
        <v>4102.3722935037886</v>
      </c>
      <c r="AT18" s="137">
        <v>9440.8937957109392</v>
      </c>
      <c r="AU18" s="135">
        <f t="shared" si="3"/>
        <v>19798.690139585764</v>
      </c>
      <c r="AV18" s="141">
        <f t="shared" si="4"/>
        <v>153057.19759324528</v>
      </c>
    </row>
    <row r="19" spans="1:48">
      <c r="A19" s="47" t="s">
        <v>147</v>
      </c>
      <c r="B19" s="24" t="s">
        <v>149</v>
      </c>
      <c r="C19" s="24" t="s">
        <v>148</v>
      </c>
      <c r="D19" s="133">
        <v>952.55558657750669</v>
      </c>
      <c r="E19" s="88">
        <v>4580.3428159625946</v>
      </c>
      <c r="F19" s="88">
        <v>1681.8374802996909</v>
      </c>
      <c r="G19" s="88">
        <v>837.23089002823201</v>
      </c>
      <c r="H19" s="88">
        <v>206.63601018026796</v>
      </c>
      <c r="I19" s="88">
        <v>92.551061309404673</v>
      </c>
      <c r="J19" s="88">
        <v>85.972926314229468</v>
      </c>
      <c r="K19" s="88">
        <v>1309.9709622435112</v>
      </c>
      <c r="L19" s="88">
        <v>15328.781991019127</v>
      </c>
      <c r="M19" s="88">
        <v>405.64071114669525</v>
      </c>
      <c r="N19" s="88">
        <v>1162.2233474060488</v>
      </c>
      <c r="O19" s="88">
        <v>221.53326029713537</v>
      </c>
      <c r="P19" s="88">
        <v>1188.4126551576549</v>
      </c>
      <c r="Q19" s="88">
        <v>6375.4648475898211</v>
      </c>
      <c r="R19" s="88">
        <v>29717.860473493027</v>
      </c>
      <c r="S19" s="88">
        <v>4.1150511033569073</v>
      </c>
      <c r="T19" s="88">
        <v>630.29055224477304</v>
      </c>
      <c r="U19" s="88">
        <v>705.21030741247387</v>
      </c>
      <c r="V19" s="88">
        <v>140.99819739608671</v>
      </c>
      <c r="W19" s="88">
        <v>162.57955192823775</v>
      </c>
      <c r="X19" s="88">
        <v>145.09999296041869</v>
      </c>
      <c r="Y19" s="88">
        <v>246.10507545131594</v>
      </c>
      <c r="Z19" s="88">
        <v>80.87021852811452</v>
      </c>
      <c r="AA19" s="88">
        <v>4054.1682239920247</v>
      </c>
      <c r="AB19" s="88">
        <v>7.5850202165941925</v>
      </c>
      <c r="AC19" s="88">
        <v>64.020128417264303</v>
      </c>
      <c r="AD19" s="88">
        <v>33.361386096597712</v>
      </c>
      <c r="AE19" s="88">
        <v>934.55729955377433</v>
      </c>
      <c r="AF19" s="88">
        <v>317.93739751045575</v>
      </c>
      <c r="AG19" s="88">
        <v>335.46335307641135</v>
      </c>
      <c r="AH19" s="88">
        <v>151.50894955007573</v>
      </c>
      <c r="AI19" s="88">
        <v>619.93846778679006</v>
      </c>
      <c r="AJ19" s="88">
        <v>215.04019982958505</v>
      </c>
      <c r="AK19" s="88">
        <v>46.207400513302041</v>
      </c>
      <c r="AL19" s="131">
        <v>366.09160807190472</v>
      </c>
      <c r="AM19" s="135">
        <f t="shared" si="0"/>
        <v>73408.163400664504</v>
      </c>
      <c r="AN19" s="133">
        <v>7866.967569579936</v>
      </c>
      <c r="AO19" s="131">
        <v>0</v>
      </c>
      <c r="AP19" s="135">
        <f t="shared" si="1"/>
        <v>7866.967569579936</v>
      </c>
      <c r="AQ19" s="133">
        <v>3619.0815179937754</v>
      </c>
      <c r="AR19" s="131">
        <v>1789.9038890921672</v>
      </c>
      <c r="AS19" s="135">
        <f t="shared" si="2"/>
        <v>5408.9854070859428</v>
      </c>
      <c r="AT19" s="137">
        <v>30740.788383443523</v>
      </c>
      <c r="AU19" s="135">
        <f t="shared" si="3"/>
        <v>44016.741360109401</v>
      </c>
      <c r="AV19" s="141">
        <f t="shared" si="4"/>
        <v>117424.9047607739</v>
      </c>
    </row>
    <row r="20" spans="1:48">
      <c r="A20" s="47" t="s">
        <v>298</v>
      </c>
      <c r="B20" s="24" t="s">
        <v>299</v>
      </c>
      <c r="C20" s="24" t="s">
        <v>300</v>
      </c>
      <c r="D20" s="133">
        <v>1193.5038472769465</v>
      </c>
      <c r="E20" s="88">
        <v>3626.5369816604721</v>
      </c>
      <c r="F20" s="88">
        <v>430.60166550271379</v>
      </c>
      <c r="G20" s="88">
        <v>347.79015219488412</v>
      </c>
      <c r="H20" s="88">
        <v>148.15844255061117</v>
      </c>
      <c r="I20" s="88">
        <v>33.77109454221123</v>
      </c>
      <c r="J20" s="88">
        <v>42.309154157960137</v>
      </c>
      <c r="K20" s="88">
        <v>662.71113992425228</v>
      </c>
      <c r="L20" s="88">
        <v>1388.0612367533415</v>
      </c>
      <c r="M20" s="88">
        <v>392.96388069555144</v>
      </c>
      <c r="N20" s="88">
        <v>104.14902506217452</v>
      </c>
      <c r="O20" s="88">
        <v>3474.7188477339482</v>
      </c>
      <c r="P20" s="88">
        <v>73.262655415090848</v>
      </c>
      <c r="Q20" s="88">
        <v>361.36782396981801</v>
      </c>
      <c r="R20" s="88">
        <v>10183.539137681724</v>
      </c>
      <c r="S20" s="88">
        <v>52.123758486153015</v>
      </c>
      <c r="T20" s="88">
        <v>1314.7396726970978</v>
      </c>
      <c r="U20" s="88">
        <v>1002.5448133700967</v>
      </c>
      <c r="V20" s="88">
        <v>290.69149908078793</v>
      </c>
      <c r="W20" s="88">
        <v>899.64846895535425</v>
      </c>
      <c r="X20" s="88">
        <v>175.26531902373145</v>
      </c>
      <c r="Y20" s="88">
        <v>234.26463407346529</v>
      </c>
      <c r="Z20" s="88">
        <v>507.10638238016554</v>
      </c>
      <c r="AA20" s="88">
        <v>5433.5178835903898</v>
      </c>
      <c r="AB20" s="88">
        <v>527.46794941325038</v>
      </c>
      <c r="AC20" s="88">
        <v>344.4897264919382</v>
      </c>
      <c r="AD20" s="88">
        <v>125.67575821952354</v>
      </c>
      <c r="AE20" s="88">
        <v>867.06507086119461</v>
      </c>
      <c r="AF20" s="88">
        <v>193.30438302610335</v>
      </c>
      <c r="AG20" s="88">
        <v>794.67550014093126</v>
      </c>
      <c r="AH20" s="88">
        <v>730.39403418505231</v>
      </c>
      <c r="AI20" s="88">
        <v>354.81355140891066</v>
      </c>
      <c r="AJ20" s="88">
        <v>263.51201413938571</v>
      </c>
      <c r="AK20" s="88">
        <v>99.807571650014992</v>
      </c>
      <c r="AL20" s="131">
        <v>657.33317950355899</v>
      </c>
      <c r="AM20" s="135">
        <f t="shared" si="0"/>
        <v>37331.886255818798</v>
      </c>
      <c r="AN20" s="133">
        <v>33766.086701794811</v>
      </c>
      <c r="AO20" s="131">
        <v>0</v>
      </c>
      <c r="AP20" s="135">
        <f t="shared" si="1"/>
        <v>33766.086701794811</v>
      </c>
      <c r="AQ20" s="133">
        <v>55232.529044405936</v>
      </c>
      <c r="AR20" s="131">
        <v>3844.1639683020503</v>
      </c>
      <c r="AS20" s="135">
        <f t="shared" si="2"/>
        <v>59076.693012707983</v>
      </c>
      <c r="AT20" s="137">
        <v>7676.6240411035415</v>
      </c>
      <c r="AU20" s="135">
        <f t="shared" si="3"/>
        <v>100519.40375560633</v>
      </c>
      <c r="AV20" s="141">
        <f t="shared" si="4"/>
        <v>137851.29001142512</v>
      </c>
    </row>
    <row r="21" spans="1:48">
      <c r="A21" s="47" t="s">
        <v>150</v>
      </c>
      <c r="B21" s="24" t="s">
        <v>152</v>
      </c>
      <c r="C21" s="24" t="s">
        <v>151</v>
      </c>
      <c r="D21" s="133">
        <v>51.51129829562214</v>
      </c>
      <c r="E21" s="88">
        <v>13.233756764045706</v>
      </c>
      <c r="F21" s="88">
        <v>16.385875639801668</v>
      </c>
      <c r="G21" s="88">
        <v>94.093464779392491</v>
      </c>
      <c r="H21" s="88">
        <v>20.712273643736633</v>
      </c>
      <c r="I21" s="88">
        <v>50.13001352707898</v>
      </c>
      <c r="J21" s="88">
        <v>8.2248565068264021</v>
      </c>
      <c r="K21" s="88">
        <v>40.814433567734028</v>
      </c>
      <c r="L21" s="88">
        <v>11.128914466392498</v>
      </c>
      <c r="M21" s="88">
        <v>0.50277757782558496</v>
      </c>
      <c r="N21" s="88">
        <v>47.424142178131021</v>
      </c>
      <c r="O21" s="88">
        <v>176.57319770747623</v>
      </c>
      <c r="P21" s="88">
        <v>9.3277563506033641</v>
      </c>
      <c r="Q21" s="88">
        <v>37.012211460659948</v>
      </c>
      <c r="R21" s="88">
        <v>60.428081235558878</v>
      </c>
      <c r="S21" s="88">
        <v>4.0684980880918671</v>
      </c>
      <c r="T21" s="88">
        <v>591.88859844777744</v>
      </c>
      <c r="U21" s="88">
        <v>168.59808576389838</v>
      </c>
      <c r="V21" s="88">
        <v>11.28113706522468</v>
      </c>
      <c r="W21" s="88">
        <v>258.66010515592939</v>
      </c>
      <c r="X21" s="88">
        <v>112.16262083097516</v>
      </c>
      <c r="Y21" s="88">
        <v>51.406005705297702</v>
      </c>
      <c r="Z21" s="88">
        <v>14.516613391362789</v>
      </c>
      <c r="AA21" s="88">
        <v>1822.6111856473465</v>
      </c>
      <c r="AB21" s="88">
        <v>26.094698006273184</v>
      </c>
      <c r="AC21" s="88">
        <v>18.850820201081142</v>
      </c>
      <c r="AD21" s="88">
        <v>13.772405845636181</v>
      </c>
      <c r="AE21" s="88">
        <v>152.54041667082271</v>
      </c>
      <c r="AF21" s="88">
        <v>101.84199686237977</v>
      </c>
      <c r="AG21" s="88">
        <v>374.24342775276165</v>
      </c>
      <c r="AH21" s="88">
        <v>66.390645660794945</v>
      </c>
      <c r="AI21" s="88">
        <v>119.39906741434683</v>
      </c>
      <c r="AJ21" s="88">
        <v>511.24196721551311</v>
      </c>
      <c r="AK21" s="88">
        <v>5.6608884930381365</v>
      </c>
      <c r="AL21" s="131">
        <v>138.95705596459894</v>
      </c>
      <c r="AM21" s="135">
        <f t="shared" si="0"/>
        <v>5201.6892938840356</v>
      </c>
      <c r="AN21" s="133">
        <v>19283.895635972232</v>
      </c>
      <c r="AO21" s="131">
        <v>22.602045837463518</v>
      </c>
      <c r="AP21" s="135">
        <f t="shared" si="1"/>
        <v>19306.497681809695</v>
      </c>
      <c r="AQ21" s="133">
        <v>4470.9265646098502</v>
      </c>
      <c r="AR21" s="131">
        <v>475.55380823387992</v>
      </c>
      <c r="AS21" s="135">
        <f t="shared" si="2"/>
        <v>4946.48037284373</v>
      </c>
      <c r="AT21" s="137">
        <v>3142.9013845803534</v>
      </c>
      <c r="AU21" s="135">
        <f t="shared" si="3"/>
        <v>27395.879439233777</v>
      </c>
      <c r="AV21" s="141">
        <f t="shared" si="4"/>
        <v>32597.568733117812</v>
      </c>
    </row>
    <row r="22" spans="1:48">
      <c r="A22" s="47" t="s">
        <v>153</v>
      </c>
      <c r="B22" s="24" t="s">
        <v>155</v>
      </c>
      <c r="C22" s="24" t="s">
        <v>154</v>
      </c>
      <c r="D22" s="133">
        <v>1574.8867095485302</v>
      </c>
      <c r="E22" s="88">
        <v>1256.1100078258191</v>
      </c>
      <c r="F22" s="88">
        <v>1143.6329011909627</v>
      </c>
      <c r="G22" s="88">
        <v>493.0032539123913</v>
      </c>
      <c r="H22" s="88">
        <v>251.30733734219339</v>
      </c>
      <c r="I22" s="88">
        <v>279.7266040201597</v>
      </c>
      <c r="J22" s="88">
        <v>108.43618333442988</v>
      </c>
      <c r="K22" s="88">
        <v>855.13036624528206</v>
      </c>
      <c r="L22" s="88">
        <v>974.36407321177762</v>
      </c>
      <c r="M22" s="88">
        <v>35.885425779217258</v>
      </c>
      <c r="N22" s="88">
        <v>180.3301639494679</v>
      </c>
      <c r="O22" s="88">
        <v>161.38388314474955</v>
      </c>
      <c r="P22" s="88">
        <v>65.015161453643813</v>
      </c>
      <c r="Q22" s="88">
        <v>294.00653798400765</v>
      </c>
      <c r="R22" s="88">
        <v>4542.3452420241565</v>
      </c>
      <c r="S22" s="88">
        <v>110.81474940010553</v>
      </c>
      <c r="T22" s="88">
        <v>1957.8427732176854</v>
      </c>
      <c r="U22" s="88">
        <v>735.88511795415252</v>
      </c>
      <c r="V22" s="88">
        <v>1429.2830428105128</v>
      </c>
      <c r="W22" s="88">
        <v>800.79755892418666</v>
      </c>
      <c r="X22" s="88">
        <v>168.9410084013318</v>
      </c>
      <c r="Y22" s="88">
        <v>888.54094978206535</v>
      </c>
      <c r="Z22" s="88">
        <v>355.72350199235473</v>
      </c>
      <c r="AA22" s="88">
        <v>1762.2993394366135</v>
      </c>
      <c r="AB22" s="88">
        <v>92.050907664514369</v>
      </c>
      <c r="AC22" s="88">
        <v>648.73140893127857</v>
      </c>
      <c r="AD22" s="88">
        <v>487.77519408895444</v>
      </c>
      <c r="AE22" s="88">
        <v>650.6777208627459</v>
      </c>
      <c r="AF22" s="88">
        <v>277.11349205745455</v>
      </c>
      <c r="AG22" s="88">
        <v>787.86835929173037</v>
      </c>
      <c r="AH22" s="88">
        <v>1388.6301821643999</v>
      </c>
      <c r="AI22" s="88">
        <v>816.97097359306144</v>
      </c>
      <c r="AJ22" s="88">
        <v>1066.3275361135115</v>
      </c>
      <c r="AK22" s="88">
        <v>286.23422493377109</v>
      </c>
      <c r="AL22" s="131">
        <v>473.0742129016524</v>
      </c>
      <c r="AM22" s="135">
        <f t="shared" si="0"/>
        <v>27401.146105488871</v>
      </c>
      <c r="AN22" s="133">
        <v>38779.508431918395</v>
      </c>
      <c r="AO22" s="131">
        <v>21.730552603368643</v>
      </c>
      <c r="AP22" s="135">
        <f t="shared" si="1"/>
        <v>38801.238984521762</v>
      </c>
      <c r="AQ22" s="133">
        <v>0</v>
      </c>
      <c r="AR22" s="131">
        <v>0</v>
      </c>
      <c r="AS22" s="135">
        <f t="shared" si="2"/>
        <v>0</v>
      </c>
      <c r="AT22" s="137">
        <v>1963.7580088405457</v>
      </c>
      <c r="AU22" s="135">
        <f t="shared" si="3"/>
        <v>40764.996993362307</v>
      </c>
      <c r="AV22" s="141">
        <f t="shared" si="4"/>
        <v>68166.143098851171</v>
      </c>
    </row>
    <row r="23" spans="1:48">
      <c r="A23" s="47" t="s">
        <v>156</v>
      </c>
      <c r="B23" s="24" t="s">
        <v>158</v>
      </c>
      <c r="C23" s="24" t="s">
        <v>157</v>
      </c>
      <c r="D23" s="133">
        <v>594.56051143957473</v>
      </c>
      <c r="E23" s="88">
        <v>4.4889621244467017</v>
      </c>
      <c r="F23" s="88">
        <v>9.4479982197358865</v>
      </c>
      <c r="G23" s="88">
        <v>35.098154539616253</v>
      </c>
      <c r="H23" s="88">
        <v>7.2897792982477903</v>
      </c>
      <c r="I23" s="88">
        <v>0</v>
      </c>
      <c r="J23" s="88">
        <v>0.74784924720151957</v>
      </c>
      <c r="K23" s="88">
        <v>21.34120959049223</v>
      </c>
      <c r="L23" s="88">
        <v>0.25042441662460374</v>
      </c>
      <c r="M23" s="88">
        <v>0.24934744838395986</v>
      </c>
      <c r="N23" s="88">
        <v>3.2410674858207615</v>
      </c>
      <c r="O23" s="88">
        <v>3.2753841424769301</v>
      </c>
      <c r="P23" s="88">
        <v>258.38431515295292</v>
      </c>
      <c r="Q23" s="88">
        <v>2.0763550986651174</v>
      </c>
      <c r="R23" s="88">
        <v>372.79503830403348</v>
      </c>
      <c r="S23" s="88">
        <v>0.86139074587589537</v>
      </c>
      <c r="T23" s="88">
        <v>54.001251989700201</v>
      </c>
      <c r="U23" s="88">
        <v>14.245384276759525</v>
      </c>
      <c r="V23" s="88">
        <v>135.04638139634679</v>
      </c>
      <c r="W23" s="88">
        <v>14.71033079739002</v>
      </c>
      <c r="X23" s="88">
        <v>14.222255305545046</v>
      </c>
      <c r="Y23" s="88">
        <v>178.40129844872121</v>
      </c>
      <c r="Z23" s="88">
        <v>171.75505741086374</v>
      </c>
      <c r="AA23" s="88">
        <v>0.2745770571892619</v>
      </c>
      <c r="AB23" s="88">
        <v>1.0627488560081475</v>
      </c>
      <c r="AC23" s="88">
        <v>19.509770741161802</v>
      </c>
      <c r="AD23" s="88">
        <v>34.256473160825522</v>
      </c>
      <c r="AE23" s="88">
        <v>30.430700986699044</v>
      </c>
      <c r="AF23" s="88">
        <v>29.051133528862064</v>
      </c>
      <c r="AG23" s="88">
        <v>43.484039356634227</v>
      </c>
      <c r="AH23" s="88">
        <v>74.56960719977782</v>
      </c>
      <c r="AI23" s="88">
        <v>317.32386493885571</v>
      </c>
      <c r="AJ23" s="88">
        <v>334.90452775190232</v>
      </c>
      <c r="AK23" s="88">
        <v>360.65045705989235</v>
      </c>
      <c r="AL23" s="131">
        <v>2097.9656263278271</v>
      </c>
      <c r="AM23" s="135">
        <f t="shared" si="0"/>
        <v>5239.9732738451112</v>
      </c>
      <c r="AN23" s="133">
        <v>2785.8415230973565</v>
      </c>
      <c r="AO23" s="131">
        <v>502.01792949747687</v>
      </c>
      <c r="AP23" s="135">
        <f t="shared" si="1"/>
        <v>3287.8594525948333</v>
      </c>
      <c r="AQ23" s="133">
        <v>0</v>
      </c>
      <c r="AR23" s="131">
        <v>0</v>
      </c>
      <c r="AS23" s="135">
        <f t="shared" si="2"/>
        <v>0</v>
      </c>
      <c r="AT23" s="137">
        <v>0</v>
      </c>
      <c r="AU23" s="135">
        <f t="shared" si="3"/>
        <v>3287.8594525948333</v>
      </c>
      <c r="AV23" s="141">
        <f t="shared" si="4"/>
        <v>8527.832726439945</v>
      </c>
    </row>
    <row r="24" spans="1:48">
      <c r="A24" s="47" t="s">
        <v>159</v>
      </c>
      <c r="B24" s="24" t="s">
        <v>161</v>
      </c>
      <c r="C24" s="24" t="s">
        <v>160</v>
      </c>
      <c r="D24" s="133">
        <v>0.37047303050322899</v>
      </c>
      <c r="E24" s="88">
        <v>571.73746870076866</v>
      </c>
      <c r="F24" s="88">
        <v>105.01056872875142</v>
      </c>
      <c r="G24" s="88">
        <v>800.58782425545371</v>
      </c>
      <c r="H24" s="88">
        <v>8.7169218177298404</v>
      </c>
      <c r="I24" s="88">
        <v>9.5002187872843924E-2</v>
      </c>
      <c r="J24" s="88">
        <v>9.0457979319131603</v>
      </c>
      <c r="K24" s="88">
        <v>601.00904000289643</v>
      </c>
      <c r="L24" s="88">
        <v>4361.62773514941</v>
      </c>
      <c r="M24" s="88">
        <v>5.7068496999279482E-2</v>
      </c>
      <c r="N24" s="88">
        <v>56.605715249501259</v>
      </c>
      <c r="O24" s="88">
        <v>2107.6028895407953</v>
      </c>
      <c r="P24" s="88">
        <v>36.798031925989683</v>
      </c>
      <c r="Q24" s="88">
        <v>191.96678746934117</v>
      </c>
      <c r="R24" s="88">
        <v>11073.184315797647</v>
      </c>
      <c r="S24" s="88">
        <v>99.206326338619704</v>
      </c>
      <c r="T24" s="88">
        <v>1018.2604234996543</v>
      </c>
      <c r="U24" s="88">
        <v>34.012806761291706</v>
      </c>
      <c r="V24" s="88">
        <v>3.3463642551833428</v>
      </c>
      <c r="W24" s="88">
        <v>1.447755370325607</v>
      </c>
      <c r="X24" s="88">
        <v>291.88874209511982</v>
      </c>
      <c r="Y24" s="88">
        <v>534.15469586753443</v>
      </c>
      <c r="Z24" s="88">
        <v>20.842573296918317</v>
      </c>
      <c r="AA24" s="88">
        <v>171.67203312574986</v>
      </c>
      <c r="AB24" s="88">
        <v>5.0331643802315022E-2</v>
      </c>
      <c r="AC24" s="88">
        <v>14.070911084046873</v>
      </c>
      <c r="AD24" s="88">
        <v>9.3879083165056105</v>
      </c>
      <c r="AE24" s="88">
        <v>7.3155733537771317</v>
      </c>
      <c r="AF24" s="88">
        <v>1.8499233844833523</v>
      </c>
      <c r="AG24" s="88">
        <v>9.9338204940629176</v>
      </c>
      <c r="AH24" s="88">
        <v>815.97950043687365</v>
      </c>
      <c r="AI24" s="88">
        <v>73.008711655929744</v>
      </c>
      <c r="AJ24" s="88">
        <v>690.01008977139702</v>
      </c>
      <c r="AK24" s="88">
        <v>10.928165955723189</v>
      </c>
      <c r="AL24" s="131">
        <v>53.303956112127565</v>
      </c>
      <c r="AM24" s="135">
        <f t="shared" si="0"/>
        <v>23785.086253104702</v>
      </c>
      <c r="AN24" s="133">
        <v>695.86076527560624</v>
      </c>
      <c r="AO24" s="131">
        <v>241.6449040247679</v>
      </c>
      <c r="AP24" s="135">
        <f t="shared" si="1"/>
        <v>937.50566930037417</v>
      </c>
      <c r="AQ24" s="133">
        <v>0</v>
      </c>
      <c r="AR24" s="131">
        <v>4.3198163387740429</v>
      </c>
      <c r="AS24" s="135">
        <f t="shared" si="2"/>
        <v>4.3198163387740429</v>
      </c>
      <c r="AT24" s="137">
        <v>8855.4878269019682</v>
      </c>
      <c r="AU24" s="135">
        <f t="shared" si="3"/>
        <v>9797.313312541115</v>
      </c>
      <c r="AV24" s="141">
        <f t="shared" si="4"/>
        <v>33582.399565645814</v>
      </c>
    </row>
    <row r="25" spans="1:48">
      <c r="A25" s="47" t="s">
        <v>162</v>
      </c>
      <c r="B25" s="24" t="s">
        <v>164</v>
      </c>
      <c r="C25" s="24" t="s">
        <v>163</v>
      </c>
      <c r="D25" s="133">
        <v>158.24789646306874</v>
      </c>
      <c r="E25" s="88">
        <v>888.03762043701761</v>
      </c>
      <c r="F25" s="88">
        <v>58.747285739589053</v>
      </c>
      <c r="G25" s="88">
        <v>329.01280611904713</v>
      </c>
      <c r="H25" s="88">
        <v>28.137665877057504</v>
      </c>
      <c r="I25" s="88">
        <v>0</v>
      </c>
      <c r="J25" s="88">
        <v>8.7708108860188627</v>
      </c>
      <c r="K25" s="88">
        <v>1679.7594639904685</v>
      </c>
      <c r="L25" s="88">
        <v>2601.5129119455755</v>
      </c>
      <c r="M25" s="88">
        <v>53.306399796760338</v>
      </c>
      <c r="N25" s="88">
        <v>44.871879513656616</v>
      </c>
      <c r="O25" s="88">
        <v>51.200892347883133</v>
      </c>
      <c r="P25" s="88">
        <v>127.88969567192434</v>
      </c>
      <c r="Q25" s="88">
        <v>40.423637575204026</v>
      </c>
      <c r="R25" s="88">
        <v>51971.648620589745</v>
      </c>
      <c r="S25" s="88">
        <v>153.66675542884218</v>
      </c>
      <c r="T25" s="88">
        <v>891.76723419957261</v>
      </c>
      <c r="U25" s="88">
        <v>84.28162221079144</v>
      </c>
      <c r="V25" s="88">
        <v>149.16688430298882</v>
      </c>
      <c r="W25" s="88">
        <v>1009.8661367055624</v>
      </c>
      <c r="X25" s="88">
        <v>464.74785985680035</v>
      </c>
      <c r="Y25" s="88">
        <v>406.71222891456046</v>
      </c>
      <c r="Z25" s="88">
        <v>186.99435479510331</v>
      </c>
      <c r="AA25" s="88">
        <v>558.75192739159615</v>
      </c>
      <c r="AB25" s="88">
        <v>549.17034520921993</v>
      </c>
      <c r="AC25" s="88">
        <v>2.156470792093117</v>
      </c>
      <c r="AD25" s="88">
        <v>4783.2880023404141</v>
      </c>
      <c r="AE25" s="88">
        <v>288.52279843808446</v>
      </c>
      <c r="AF25" s="88">
        <v>834.14673104471512</v>
      </c>
      <c r="AG25" s="88">
        <v>858.38945472490741</v>
      </c>
      <c r="AH25" s="88">
        <v>510.65207892035369</v>
      </c>
      <c r="AI25" s="88">
        <v>605.80733247522119</v>
      </c>
      <c r="AJ25" s="88">
        <v>686.90554892594457</v>
      </c>
      <c r="AK25" s="88">
        <v>783.28816106849183</v>
      </c>
      <c r="AL25" s="131">
        <v>100.06075662802309</v>
      </c>
      <c r="AM25" s="135">
        <f t="shared" si="0"/>
        <v>71949.910271326313</v>
      </c>
      <c r="AN25" s="133">
        <v>3089.6136024886018</v>
      </c>
      <c r="AO25" s="131">
        <v>2087.5081753890599</v>
      </c>
      <c r="AP25" s="135">
        <f t="shared" si="1"/>
        <v>5177.1217778776618</v>
      </c>
      <c r="AQ25" s="133">
        <v>286157.72201767517</v>
      </c>
      <c r="AR25" s="131">
        <v>0</v>
      </c>
      <c r="AS25" s="135">
        <f t="shared" si="2"/>
        <v>286157.72201767517</v>
      </c>
      <c r="AT25" s="137">
        <v>3398.5287433684548</v>
      </c>
      <c r="AU25" s="135">
        <f t="shared" si="3"/>
        <v>294733.37253892131</v>
      </c>
      <c r="AV25" s="141">
        <f t="shared" si="4"/>
        <v>366683.28281024762</v>
      </c>
    </row>
    <row r="26" spans="1:48">
      <c r="A26" s="47" t="s">
        <v>165</v>
      </c>
      <c r="B26" s="24" t="s">
        <v>167</v>
      </c>
      <c r="C26" s="24" t="s">
        <v>166</v>
      </c>
      <c r="D26" s="133">
        <v>122.71129852993536</v>
      </c>
      <c r="E26" s="88">
        <v>111.76730408234883</v>
      </c>
      <c r="F26" s="88">
        <v>41.830924876432306</v>
      </c>
      <c r="G26" s="88">
        <v>423.63399231813924</v>
      </c>
      <c r="H26" s="88">
        <v>62.306351532780049</v>
      </c>
      <c r="I26" s="88">
        <v>0</v>
      </c>
      <c r="J26" s="88">
        <v>2.0341984252505894</v>
      </c>
      <c r="K26" s="88">
        <v>106.37718759669266</v>
      </c>
      <c r="L26" s="88">
        <v>20.783473297067665</v>
      </c>
      <c r="M26" s="88">
        <v>4.131588565164817</v>
      </c>
      <c r="N26" s="88">
        <v>428.0526847765708</v>
      </c>
      <c r="O26" s="88">
        <v>31.949550776186936</v>
      </c>
      <c r="P26" s="88">
        <v>212.06220408909175</v>
      </c>
      <c r="Q26" s="88">
        <v>405.87000357341765</v>
      </c>
      <c r="R26" s="88">
        <v>1001.3968282710499</v>
      </c>
      <c r="S26" s="88">
        <v>641.72816071500097</v>
      </c>
      <c r="T26" s="88">
        <v>3567.3163975312523</v>
      </c>
      <c r="U26" s="88">
        <v>279.51409649056154</v>
      </c>
      <c r="V26" s="88">
        <v>32.348338240123226</v>
      </c>
      <c r="W26" s="88">
        <v>2434.2437627372383</v>
      </c>
      <c r="X26" s="88">
        <v>115.56789307318817</v>
      </c>
      <c r="Y26" s="88">
        <v>38.510714106698948</v>
      </c>
      <c r="Z26" s="88">
        <v>10.66834800246902</v>
      </c>
      <c r="AA26" s="88">
        <v>462.49299975372088</v>
      </c>
      <c r="AB26" s="88">
        <v>0.89896221313753588</v>
      </c>
      <c r="AC26" s="88">
        <v>28.186689135526581</v>
      </c>
      <c r="AD26" s="88">
        <v>18.714458151282049</v>
      </c>
      <c r="AE26" s="88">
        <v>1026.6318749126676</v>
      </c>
      <c r="AF26" s="88">
        <v>45.05327140520685</v>
      </c>
      <c r="AG26" s="88">
        <v>1432.7063493447658</v>
      </c>
      <c r="AH26" s="88">
        <v>193.22187191842494</v>
      </c>
      <c r="AI26" s="88">
        <v>91.112714844938097</v>
      </c>
      <c r="AJ26" s="88">
        <v>196.20636454505342</v>
      </c>
      <c r="AK26" s="88">
        <v>73.11486171178808</v>
      </c>
      <c r="AL26" s="131">
        <v>40.161606424750182</v>
      </c>
      <c r="AM26" s="135">
        <f t="shared" si="0"/>
        <v>13703.30732596792</v>
      </c>
      <c r="AN26" s="133">
        <v>7214.3081295175652</v>
      </c>
      <c r="AO26" s="131">
        <v>24.973854363157731</v>
      </c>
      <c r="AP26" s="135">
        <f t="shared" si="1"/>
        <v>7239.2819838807227</v>
      </c>
      <c r="AQ26" s="133">
        <v>0</v>
      </c>
      <c r="AR26" s="131">
        <v>0</v>
      </c>
      <c r="AS26" s="135">
        <f t="shared" si="2"/>
        <v>0</v>
      </c>
      <c r="AT26" s="137">
        <v>419.08056530470162</v>
      </c>
      <c r="AU26" s="135">
        <f t="shared" si="3"/>
        <v>7658.3625491854245</v>
      </c>
      <c r="AV26" s="141">
        <f t="shared" si="4"/>
        <v>21361.669875153344</v>
      </c>
    </row>
    <row r="27" spans="1:48">
      <c r="A27" s="47" t="s">
        <v>168</v>
      </c>
      <c r="B27" s="25" t="s">
        <v>170</v>
      </c>
      <c r="C27" s="24" t="s">
        <v>169</v>
      </c>
      <c r="D27" s="133">
        <v>0</v>
      </c>
      <c r="E27" s="88">
        <v>5.300626395459588</v>
      </c>
      <c r="F27" s="88">
        <v>0.19683338403970019</v>
      </c>
      <c r="G27" s="88">
        <v>1.6636028539835219</v>
      </c>
      <c r="H27" s="88">
        <v>0.2463389979850579</v>
      </c>
      <c r="I27" s="88">
        <v>0</v>
      </c>
      <c r="J27" s="88">
        <v>6.0483016680755513E-3</v>
      </c>
      <c r="K27" s="88">
        <v>6.1076699008808112E-2</v>
      </c>
      <c r="L27" s="88">
        <v>0.46042385123038532</v>
      </c>
      <c r="M27" s="88">
        <v>0</v>
      </c>
      <c r="N27" s="88">
        <v>0.36341330622312157</v>
      </c>
      <c r="O27" s="88">
        <v>8.3639980732950495E-2</v>
      </c>
      <c r="P27" s="88">
        <v>0</v>
      </c>
      <c r="Q27" s="88">
        <v>0.11776377386841917</v>
      </c>
      <c r="R27" s="88">
        <v>50.705695561905948</v>
      </c>
      <c r="S27" s="88">
        <v>0.15114114624976244</v>
      </c>
      <c r="T27" s="88">
        <v>15.135448779394228</v>
      </c>
      <c r="U27" s="88">
        <v>4.8149521433534073</v>
      </c>
      <c r="V27" s="88">
        <v>9.0003374229992854</v>
      </c>
      <c r="W27" s="88">
        <v>13.747289047259587</v>
      </c>
      <c r="X27" s="88">
        <v>0</v>
      </c>
      <c r="Y27" s="88">
        <v>1.3806575335874234</v>
      </c>
      <c r="Z27" s="88">
        <v>9.1648638913677107</v>
      </c>
      <c r="AA27" s="88">
        <v>0.24190464234401143</v>
      </c>
      <c r="AB27" s="88">
        <v>1.5066604073702203</v>
      </c>
      <c r="AC27" s="88">
        <v>12.488981377572241</v>
      </c>
      <c r="AD27" s="88">
        <v>0.48645664939792077</v>
      </c>
      <c r="AE27" s="88">
        <v>3.6392892845677522</v>
      </c>
      <c r="AF27" s="88">
        <v>3.405186494034631</v>
      </c>
      <c r="AG27" s="88">
        <v>8.4101423314743045</v>
      </c>
      <c r="AH27" s="88">
        <v>97.988623021720045</v>
      </c>
      <c r="AI27" s="88">
        <v>50.188695913323954</v>
      </c>
      <c r="AJ27" s="88">
        <v>35.054590459866013</v>
      </c>
      <c r="AK27" s="88">
        <v>16.576845736226129</v>
      </c>
      <c r="AL27" s="131">
        <v>28.09033735254517</v>
      </c>
      <c r="AM27" s="135">
        <f t="shared" si="0"/>
        <v>370.67786674075938</v>
      </c>
      <c r="AN27" s="133">
        <v>0</v>
      </c>
      <c r="AO27" s="131">
        <v>1.224136596039757</v>
      </c>
      <c r="AP27" s="135">
        <f t="shared" si="1"/>
        <v>1.224136596039757</v>
      </c>
      <c r="AQ27" s="133">
        <v>0</v>
      </c>
      <c r="AR27" s="131">
        <v>0</v>
      </c>
      <c r="AS27" s="135">
        <f t="shared" si="2"/>
        <v>0</v>
      </c>
      <c r="AT27" s="137">
        <v>881.80902094102987</v>
      </c>
      <c r="AU27" s="135">
        <f t="shared" si="3"/>
        <v>883.03315753706966</v>
      </c>
      <c r="AV27" s="141">
        <f t="shared" si="4"/>
        <v>1253.711024277829</v>
      </c>
    </row>
    <row r="28" spans="1:48">
      <c r="A28" s="47" t="s">
        <v>171</v>
      </c>
      <c r="B28" s="24" t="s">
        <v>173</v>
      </c>
      <c r="C28" s="24" t="s">
        <v>172</v>
      </c>
      <c r="D28" s="133">
        <v>0.58771332169803447</v>
      </c>
      <c r="E28" s="88">
        <v>24.765187815946426</v>
      </c>
      <c r="F28" s="88">
        <v>13.988256299772718</v>
      </c>
      <c r="G28" s="88">
        <v>21.989700979173787</v>
      </c>
      <c r="H28" s="88">
        <v>9.3716701751538665</v>
      </c>
      <c r="I28" s="88">
        <v>0.83017954411220773</v>
      </c>
      <c r="J28" s="88">
        <v>0.49738221590769099</v>
      </c>
      <c r="K28" s="88">
        <v>6.5694798806230992</v>
      </c>
      <c r="L28" s="88">
        <v>4.3941619693824503</v>
      </c>
      <c r="M28" s="88">
        <v>8.8771721294680663</v>
      </c>
      <c r="N28" s="88">
        <v>6.1414787507724835</v>
      </c>
      <c r="O28" s="88">
        <v>1.3346521125611992</v>
      </c>
      <c r="P28" s="88">
        <v>8.0859159285200946</v>
      </c>
      <c r="Q28" s="88">
        <v>0.17991835910630677</v>
      </c>
      <c r="R28" s="88">
        <v>295.72746577455348</v>
      </c>
      <c r="S28" s="88">
        <v>25.7169276278985</v>
      </c>
      <c r="T28" s="88">
        <v>40.318393921733609</v>
      </c>
      <c r="U28" s="88">
        <v>4.0676776273338158</v>
      </c>
      <c r="V28" s="88">
        <v>9.2471794454344316</v>
      </c>
      <c r="W28" s="88">
        <v>35.15596922994807</v>
      </c>
      <c r="X28" s="88">
        <v>28.677805408703456</v>
      </c>
      <c r="Y28" s="88">
        <v>5.8487551294985334</v>
      </c>
      <c r="Z28" s="88">
        <v>6.7128621317533685</v>
      </c>
      <c r="AA28" s="88">
        <v>38.980576572558917</v>
      </c>
      <c r="AB28" s="88">
        <v>7.8533183318528401</v>
      </c>
      <c r="AC28" s="88">
        <v>27.383585740318239</v>
      </c>
      <c r="AD28" s="88">
        <v>1.8810062016743316</v>
      </c>
      <c r="AE28" s="88">
        <v>9.2265659447000772</v>
      </c>
      <c r="AF28" s="88">
        <v>3.2664480547830963</v>
      </c>
      <c r="AG28" s="88">
        <v>62.491109424234651</v>
      </c>
      <c r="AH28" s="88">
        <v>107.20259721933773</v>
      </c>
      <c r="AI28" s="88">
        <v>54.444711117112696</v>
      </c>
      <c r="AJ28" s="88">
        <v>91.862649020236859</v>
      </c>
      <c r="AK28" s="88">
        <v>12.560141684616497</v>
      </c>
      <c r="AL28" s="131">
        <v>17.69426785758753</v>
      </c>
      <c r="AM28" s="135">
        <f t="shared" si="0"/>
        <v>993.93288294806894</v>
      </c>
      <c r="AN28" s="133">
        <v>0</v>
      </c>
      <c r="AO28" s="131">
        <v>0.33528237040544229</v>
      </c>
      <c r="AP28" s="135">
        <f t="shared" si="1"/>
        <v>0.33528237040544229</v>
      </c>
      <c r="AQ28" s="133">
        <v>0</v>
      </c>
      <c r="AR28" s="131">
        <v>0</v>
      </c>
      <c r="AS28" s="135">
        <f t="shared" si="2"/>
        <v>0</v>
      </c>
      <c r="AT28" s="137">
        <v>13245.812882911539</v>
      </c>
      <c r="AU28" s="135">
        <f t="shared" si="3"/>
        <v>13246.148165281946</v>
      </c>
      <c r="AV28" s="141">
        <f t="shared" si="4"/>
        <v>14240.081048230015</v>
      </c>
    </row>
    <row r="29" spans="1:48">
      <c r="A29" s="47" t="s">
        <v>174</v>
      </c>
      <c r="B29" s="24" t="s">
        <v>176</v>
      </c>
      <c r="C29" s="24" t="s">
        <v>175</v>
      </c>
      <c r="D29" s="133">
        <v>1586.0085351119194</v>
      </c>
      <c r="E29" s="88">
        <v>1700.9180868476169</v>
      </c>
      <c r="F29" s="88">
        <v>63.885149702186311</v>
      </c>
      <c r="G29" s="88">
        <v>1183.6122304498949</v>
      </c>
      <c r="H29" s="88">
        <v>170.35025360070699</v>
      </c>
      <c r="I29" s="88">
        <v>9.1475595006401118</v>
      </c>
      <c r="J29" s="88">
        <v>89.11331890795465</v>
      </c>
      <c r="K29" s="88">
        <v>316.04439874289727</v>
      </c>
      <c r="L29" s="88">
        <v>200.96038185168885</v>
      </c>
      <c r="M29" s="88">
        <v>123.80212459691948</v>
      </c>
      <c r="N29" s="88">
        <v>81.386039389481823</v>
      </c>
      <c r="O29" s="88">
        <v>72.669785192675491</v>
      </c>
      <c r="P29" s="88">
        <v>89.473867567026815</v>
      </c>
      <c r="Q29" s="88">
        <v>598.84037671110912</v>
      </c>
      <c r="R29" s="88">
        <v>3648.1678021132234</v>
      </c>
      <c r="S29" s="88">
        <v>223.526602374992</v>
      </c>
      <c r="T29" s="88">
        <v>4028.4149774309967</v>
      </c>
      <c r="U29" s="88">
        <v>226.40288221434315</v>
      </c>
      <c r="V29" s="88">
        <v>108.47622959930223</v>
      </c>
      <c r="W29" s="88">
        <v>502.66188088182412</v>
      </c>
      <c r="X29" s="88">
        <v>291.77130563981643</v>
      </c>
      <c r="Y29" s="88">
        <v>92.560339807280798</v>
      </c>
      <c r="Z29" s="88">
        <v>64.461693411500377</v>
      </c>
      <c r="AA29" s="88">
        <v>274.5688257775509</v>
      </c>
      <c r="AB29" s="88">
        <v>39.116742602706516</v>
      </c>
      <c r="AC29" s="88">
        <v>37.459592388952501</v>
      </c>
      <c r="AD29" s="88">
        <v>122.99282109084298</v>
      </c>
      <c r="AE29" s="88">
        <v>268.27406888154462</v>
      </c>
      <c r="AF29" s="88">
        <v>69.965285347675561</v>
      </c>
      <c r="AG29" s="88">
        <v>1688.1518087773877</v>
      </c>
      <c r="AH29" s="88">
        <v>556.04367099020521</v>
      </c>
      <c r="AI29" s="88">
        <v>489.09872204945987</v>
      </c>
      <c r="AJ29" s="88">
        <v>152.45393838173493</v>
      </c>
      <c r="AK29" s="88">
        <v>30.887244739665626</v>
      </c>
      <c r="AL29" s="131">
        <v>16.839589022051868</v>
      </c>
      <c r="AM29" s="135">
        <f t="shared" si="0"/>
        <v>19218.50813169578</v>
      </c>
      <c r="AN29" s="133">
        <v>15428.008947846374</v>
      </c>
      <c r="AO29" s="131">
        <v>4.5306408870811818</v>
      </c>
      <c r="AP29" s="135">
        <f t="shared" si="1"/>
        <v>15432.539588733456</v>
      </c>
      <c r="AQ29" s="133">
        <v>0</v>
      </c>
      <c r="AR29" s="131">
        <v>0</v>
      </c>
      <c r="AS29" s="135">
        <f t="shared" si="2"/>
        <v>0</v>
      </c>
      <c r="AT29" s="137">
        <v>23627.745775337797</v>
      </c>
      <c r="AU29" s="135">
        <f t="shared" si="3"/>
        <v>39060.285364071256</v>
      </c>
      <c r="AV29" s="141">
        <f t="shared" si="4"/>
        <v>58278.793495767037</v>
      </c>
    </row>
    <row r="30" spans="1:48">
      <c r="A30" s="47" t="s">
        <v>177</v>
      </c>
      <c r="B30" s="24" t="s">
        <v>179</v>
      </c>
      <c r="C30" s="24" t="s">
        <v>178</v>
      </c>
      <c r="D30" s="133">
        <v>25.472144989136659</v>
      </c>
      <c r="E30" s="88">
        <v>140.98064842880487</v>
      </c>
      <c r="F30" s="88">
        <v>10.134597405188336</v>
      </c>
      <c r="G30" s="88">
        <v>354.84036326689233</v>
      </c>
      <c r="H30" s="88">
        <v>44.885731344639773</v>
      </c>
      <c r="I30" s="88">
        <v>0</v>
      </c>
      <c r="J30" s="88">
        <v>1.0118319143924288</v>
      </c>
      <c r="K30" s="88">
        <v>8.688109568749578</v>
      </c>
      <c r="L30" s="88">
        <v>15.33892844962765</v>
      </c>
      <c r="M30" s="88">
        <v>0</v>
      </c>
      <c r="N30" s="88">
        <v>4.4999530848197233</v>
      </c>
      <c r="O30" s="88">
        <v>4.6625815932398815</v>
      </c>
      <c r="P30" s="88">
        <v>9.7567761474504758E-2</v>
      </c>
      <c r="Q30" s="88">
        <v>13.752071352622067</v>
      </c>
      <c r="R30" s="88">
        <v>642.77265588917044</v>
      </c>
      <c r="S30" s="88">
        <v>26.916221281296437</v>
      </c>
      <c r="T30" s="88">
        <v>501.3024036251079</v>
      </c>
      <c r="U30" s="88">
        <v>88.290439333350776</v>
      </c>
      <c r="V30" s="88">
        <v>10712.167308199116</v>
      </c>
      <c r="W30" s="88">
        <v>886.21211840260162</v>
      </c>
      <c r="X30" s="88">
        <v>68.183585537090948</v>
      </c>
      <c r="Y30" s="88">
        <v>38.084966853814727</v>
      </c>
      <c r="Z30" s="88">
        <v>30.263728317141933</v>
      </c>
      <c r="AA30" s="88">
        <v>1154.9732684116716</v>
      </c>
      <c r="AB30" s="88">
        <v>8.5482673709178432</v>
      </c>
      <c r="AC30" s="88">
        <v>19.05855978280351</v>
      </c>
      <c r="AD30" s="88">
        <v>2.9652440342022048</v>
      </c>
      <c r="AE30" s="88">
        <v>672.07326066376845</v>
      </c>
      <c r="AF30" s="88">
        <v>39.540918507106809</v>
      </c>
      <c r="AG30" s="88">
        <v>1195.129285991781</v>
      </c>
      <c r="AH30" s="88">
        <v>234.55525705372813</v>
      </c>
      <c r="AI30" s="88">
        <v>141.01971965194176</v>
      </c>
      <c r="AJ30" s="88">
        <v>30.44159871746999</v>
      </c>
      <c r="AK30" s="88">
        <v>62.347222768075504</v>
      </c>
      <c r="AL30" s="131">
        <v>358.29992638709973</v>
      </c>
      <c r="AM30" s="135">
        <f t="shared" si="0"/>
        <v>17537.510485938841</v>
      </c>
      <c r="AN30" s="133">
        <v>16566.259099294075</v>
      </c>
      <c r="AO30" s="131">
        <v>397.74949854160207</v>
      </c>
      <c r="AP30" s="135">
        <f t="shared" si="1"/>
        <v>16964.008597835676</v>
      </c>
      <c r="AQ30" s="133">
        <v>0</v>
      </c>
      <c r="AR30" s="131">
        <v>0</v>
      </c>
      <c r="AS30" s="135">
        <f t="shared" si="2"/>
        <v>0</v>
      </c>
      <c r="AT30" s="137">
        <v>38429.331605576517</v>
      </c>
      <c r="AU30" s="135">
        <f t="shared" si="3"/>
        <v>55393.340203412197</v>
      </c>
      <c r="AV30" s="141">
        <f t="shared" si="4"/>
        <v>72930.850689351035</v>
      </c>
    </row>
    <row r="31" spans="1:48">
      <c r="A31" s="47" t="s">
        <v>180</v>
      </c>
      <c r="B31" s="24" t="s">
        <v>182</v>
      </c>
      <c r="C31" s="24" t="s">
        <v>181</v>
      </c>
      <c r="D31" s="133">
        <v>9.3590010345492358E-2</v>
      </c>
      <c r="E31" s="88">
        <v>17.881462383954251</v>
      </c>
      <c r="F31" s="88">
        <v>4.6166340039374756</v>
      </c>
      <c r="G31" s="88">
        <v>23.98092069823069</v>
      </c>
      <c r="H31" s="88">
        <v>7.1152693875526909</v>
      </c>
      <c r="I31" s="88">
        <v>0</v>
      </c>
      <c r="J31" s="88">
        <v>10.633359992087737</v>
      </c>
      <c r="K31" s="88">
        <v>8.1114931776263166</v>
      </c>
      <c r="L31" s="88">
        <v>3.275952452262096</v>
      </c>
      <c r="M31" s="88">
        <v>2.4121948264318123</v>
      </c>
      <c r="N31" s="88">
        <v>3.2122382291766707</v>
      </c>
      <c r="O31" s="88">
        <v>83.613561016967424</v>
      </c>
      <c r="P31" s="88">
        <v>4.722171540906837</v>
      </c>
      <c r="Q31" s="88">
        <v>9.2660039849951126</v>
      </c>
      <c r="R31" s="88">
        <v>618.56067708173691</v>
      </c>
      <c r="S31" s="88">
        <v>23.739766801525686</v>
      </c>
      <c r="T31" s="88">
        <v>188.86197132725326</v>
      </c>
      <c r="U31" s="88">
        <v>23.184577396489374</v>
      </c>
      <c r="V31" s="88">
        <v>51.343321935829756</v>
      </c>
      <c r="W31" s="88">
        <v>249.14365707370328</v>
      </c>
      <c r="X31" s="88">
        <v>50.625998481984254</v>
      </c>
      <c r="Y31" s="88">
        <v>40.12614222863229</v>
      </c>
      <c r="Z31" s="88">
        <v>35.961802865461486</v>
      </c>
      <c r="AA31" s="88">
        <v>597.67223480326311</v>
      </c>
      <c r="AB31" s="88">
        <v>11.467935840267579</v>
      </c>
      <c r="AC31" s="88">
        <v>350.21298648508855</v>
      </c>
      <c r="AD31" s="88">
        <v>6.8163379338838155</v>
      </c>
      <c r="AE31" s="88">
        <v>34.871613557567443</v>
      </c>
      <c r="AF31" s="88">
        <v>19.795113771140823</v>
      </c>
      <c r="AG31" s="88">
        <v>94.512927767891725</v>
      </c>
      <c r="AH31" s="88">
        <v>104.84376334251351</v>
      </c>
      <c r="AI31" s="88">
        <v>60.639834930073917</v>
      </c>
      <c r="AJ31" s="88">
        <v>19.050595553499434</v>
      </c>
      <c r="AK31" s="88">
        <v>86.988248366007483</v>
      </c>
      <c r="AL31" s="131">
        <v>183.84051188068082</v>
      </c>
      <c r="AM31" s="135">
        <f t="shared" si="0"/>
        <v>3031.1948711289692</v>
      </c>
      <c r="AN31" s="133">
        <v>1633.5229736630376</v>
      </c>
      <c r="AO31" s="131">
        <v>2.0123570428623867</v>
      </c>
      <c r="AP31" s="135">
        <f t="shared" si="1"/>
        <v>1635.5353307058999</v>
      </c>
      <c r="AQ31" s="133">
        <v>0</v>
      </c>
      <c r="AR31" s="131">
        <v>0</v>
      </c>
      <c r="AS31" s="135">
        <f t="shared" si="2"/>
        <v>0</v>
      </c>
      <c r="AT31" s="137">
        <v>1852.8971800120516</v>
      </c>
      <c r="AU31" s="135">
        <f t="shared" si="3"/>
        <v>3488.4325107179516</v>
      </c>
      <c r="AV31" s="141">
        <f t="shared" si="4"/>
        <v>6519.6273818469208</v>
      </c>
    </row>
    <row r="32" spans="1:48">
      <c r="A32" s="47" t="s">
        <v>183</v>
      </c>
      <c r="B32" s="24" t="s">
        <v>185</v>
      </c>
      <c r="C32" s="24" t="s">
        <v>184</v>
      </c>
      <c r="D32" s="133">
        <v>9.9348071495996795</v>
      </c>
      <c r="E32" s="88">
        <v>5.4777213775051301</v>
      </c>
      <c r="F32" s="88">
        <v>7.6346348294298103</v>
      </c>
      <c r="G32" s="88">
        <v>15.261029901035204</v>
      </c>
      <c r="H32" s="88">
        <v>0.41888948235689594</v>
      </c>
      <c r="I32" s="88">
        <v>0.88458830902194863</v>
      </c>
      <c r="J32" s="88">
        <v>7.9560458639774012E-2</v>
      </c>
      <c r="K32" s="88">
        <v>0.14419768966819385</v>
      </c>
      <c r="L32" s="88">
        <v>0.88255753186426855</v>
      </c>
      <c r="M32" s="88">
        <v>2.2937519826222914</v>
      </c>
      <c r="N32" s="88">
        <v>3.6898010729992059</v>
      </c>
      <c r="O32" s="88">
        <v>7.8074397948100938</v>
      </c>
      <c r="P32" s="88">
        <v>3.1769641226128886</v>
      </c>
      <c r="Q32" s="88">
        <v>0.1299999415799028</v>
      </c>
      <c r="R32" s="88">
        <v>714.66523718716644</v>
      </c>
      <c r="S32" s="88">
        <v>2.2374553204777308</v>
      </c>
      <c r="T32" s="88">
        <v>104.34915969612267</v>
      </c>
      <c r="U32" s="88">
        <v>29.010865498688158</v>
      </c>
      <c r="V32" s="88">
        <v>1519.997312768242</v>
      </c>
      <c r="W32" s="88">
        <v>667.39210992723747</v>
      </c>
      <c r="X32" s="88">
        <v>3.6867580222063649</v>
      </c>
      <c r="Y32" s="88">
        <v>87.612106634722295</v>
      </c>
      <c r="Z32" s="88">
        <v>379.36442807093886</v>
      </c>
      <c r="AA32" s="88">
        <v>5.4502072201329659</v>
      </c>
      <c r="AB32" s="88">
        <v>322.47638286364992</v>
      </c>
      <c r="AC32" s="88">
        <v>141.07146195079352</v>
      </c>
      <c r="AD32" s="88">
        <v>0.66813251096562321</v>
      </c>
      <c r="AE32" s="88">
        <v>184.68534703514331</v>
      </c>
      <c r="AF32" s="88">
        <v>31.696003444779222</v>
      </c>
      <c r="AG32" s="88">
        <v>638.11601123346145</v>
      </c>
      <c r="AH32" s="88">
        <v>1019.750926334397</v>
      </c>
      <c r="AI32" s="88">
        <v>577.17081632330826</v>
      </c>
      <c r="AJ32" s="88">
        <v>463.69338785745509</v>
      </c>
      <c r="AK32" s="88">
        <v>560.50247532757612</v>
      </c>
      <c r="AL32" s="131">
        <v>942.54945445965893</v>
      </c>
      <c r="AM32" s="135">
        <f t="shared" si="0"/>
        <v>8453.9619833308698</v>
      </c>
      <c r="AN32" s="133">
        <v>41170.544762296246</v>
      </c>
      <c r="AO32" s="131">
        <v>307.49005205889029</v>
      </c>
      <c r="AP32" s="135">
        <f t="shared" si="1"/>
        <v>41478.034814355138</v>
      </c>
      <c r="AQ32" s="133">
        <v>0</v>
      </c>
      <c r="AR32" s="131">
        <v>0</v>
      </c>
      <c r="AS32" s="135">
        <f t="shared" si="2"/>
        <v>0</v>
      </c>
      <c r="AT32" s="137">
        <v>44509.4469280544</v>
      </c>
      <c r="AU32" s="135">
        <f t="shared" si="3"/>
        <v>85987.481742409538</v>
      </c>
      <c r="AV32" s="141">
        <f t="shared" si="4"/>
        <v>94441.443725740406</v>
      </c>
    </row>
    <row r="33" spans="1:48">
      <c r="A33" s="47" t="s">
        <v>186</v>
      </c>
      <c r="B33" s="24" t="s">
        <v>188</v>
      </c>
      <c r="C33" s="24" t="s">
        <v>187</v>
      </c>
      <c r="D33" s="133">
        <v>2.347277844282281</v>
      </c>
      <c r="E33" s="88">
        <v>15.917731019599774</v>
      </c>
      <c r="F33" s="88">
        <v>9.6573047844173505</v>
      </c>
      <c r="G33" s="88">
        <v>4.9562843274102883</v>
      </c>
      <c r="H33" s="88">
        <v>20.628246579680344</v>
      </c>
      <c r="I33" s="88">
        <v>0.1757427297705868</v>
      </c>
      <c r="J33" s="88">
        <v>6.9066669924614921</v>
      </c>
      <c r="K33" s="88">
        <v>1.3568392490930896</v>
      </c>
      <c r="L33" s="88">
        <v>3.9825776542000839</v>
      </c>
      <c r="M33" s="88">
        <v>0.12705322479828834</v>
      </c>
      <c r="N33" s="88">
        <v>8.170801388746451</v>
      </c>
      <c r="O33" s="88">
        <v>0.90393556766770777</v>
      </c>
      <c r="P33" s="88">
        <v>8.4091069763831253E-2</v>
      </c>
      <c r="Q33" s="88">
        <v>0.4199223853701059</v>
      </c>
      <c r="R33" s="88">
        <v>66.692864598463132</v>
      </c>
      <c r="S33" s="88">
        <v>0.5072185445408196</v>
      </c>
      <c r="T33" s="88">
        <v>109.52718844558932</v>
      </c>
      <c r="U33" s="88">
        <v>50.506402325842458</v>
      </c>
      <c r="V33" s="88">
        <v>51.054316454555675</v>
      </c>
      <c r="W33" s="88">
        <v>35.602553959916165</v>
      </c>
      <c r="X33" s="88">
        <v>0.83832666335022854</v>
      </c>
      <c r="Y33" s="88">
        <v>5.4444576915783891</v>
      </c>
      <c r="Z33" s="88">
        <v>3613.7371096474294</v>
      </c>
      <c r="AA33" s="88">
        <v>5595.6269742706427</v>
      </c>
      <c r="AB33" s="88">
        <v>11.04188180934022</v>
      </c>
      <c r="AC33" s="88">
        <v>288.91277071445171</v>
      </c>
      <c r="AD33" s="88">
        <v>19.838995085864909</v>
      </c>
      <c r="AE33" s="88">
        <v>30.230780432224179</v>
      </c>
      <c r="AF33" s="88">
        <v>1402.2152196396398</v>
      </c>
      <c r="AG33" s="88">
        <v>430.49835321797457</v>
      </c>
      <c r="AH33" s="88">
        <v>893.17271491613246</v>
      </c>
      <c r="AI33" s="88">
        <v>479.41649249539796</v>
      </c>
      <c r="AJ33" s="88">
        <v>133.61042256216817</v>
      </c>
      <c r="AK33" s="88">
        <v>210.3975186233092</v>
      </c>
      <c r="AL33" s="131">
        <v>199.15292826554713</v>
      </c>
      <c r="AM33" s="135">
        <f t="shared" si="0"/>
        <v>13703.659965181221</v>
      </c>
      <c r="AN33" s="133">
        <v>13136.633754706678</v>
      </c>
      <c r="AO33" s="131">
        <v>1092.5757253599922</v>
      </c>
      <c r="AP33" s="135">
        <f t="shared" si="1"/>
        <v>14229.209480066671</v>
      </c>
      <c r="AQ33" s="133">
        <v>0</v>
      </c>
      <c r="AR33" s="131">
        <v>7.1624406597194952</v>
      </c>
      <c r="AS33" s="135">
        <f t="shared" si="2"/>
        <v>7.1624406597194952</v>
      </c>
      <c r="AT33" s="137">
        <v>1006.0849048681523</v>
      </c>
      <c r="AU33" s="135">
        <f t="shared" si="3"/>
        <v>15242.456825594543</v>
      </c>
      <c r="AV33" s="141">
        <f t="shared" si="4"/>
        <v>28946.116790775763</v>
      </c>
    </row>
    <row r="34" spans="1:48">
      <c r="A34" s="47" t="s">
        <v>189</v>
      </c>
      <c r="B34" s="24" t="s">
        <v>191</v>
      </c>
      <c r="C34" s="24" t="s">
        <v>190</v>
      </c>
      <c r="D34" s="133">
        <v>1.9231847612524007</v>
      </c>
      <c r="E34" s="88">
        <v>97.168650329640684</v>
      </c>
      <c r="F34" s="88">
        <v>26.025449497989666</v>
      </c>
      <c r="G34" s="88">
        <v>128.85116646758794</v>
      </c>
      <c r="H34" s="88">
        <v>39.870549026613773</v>
      </c>
      <c r="I34" s="88">
        <v>2.0648907066914992</v>
      </c>
      <c r="J34" s="88">
        <v>59.996450073387578</v>
      </c>
      <c r="K34" s="88">
        <v>45.489633556452979</v>
      </c>
      <c r="L34" s="88">
        <v>18.116413629431555</v>
      </c>
      <c r="M34" s="88">
        <v>13.551756613386774</v>
      </c>
      <c r="N34" s="88">
        <v>18.105571493698545</v>
      </c>
      <c r="O34" s="88">
        <v>474.61091512402828</v>
      </c>
      <c r="P34" s="88">
        <v>26.262819865606087</v>
      </c>
      <c r="Q34" s="88">
        <v>50.431280396839995</v>
      </c>
      <c r="R34" s="88">
        <v>1431.4857362144744</v>
      </c>
      <c r="S34" s="88">
        <v>133.90545295455505</v>
      </c>
      <c r="T34" s="88">
        <v>1054.4518766207248</v>
      </c>
      <c r="U34" s="88">
        <v>131.06544975829556</v>
      </c>
      <c r="V34" s="88">
        <v>266.16265837737592</v>
      </c>
      <c r="W34" s="88">
        <v>343.86348286203742</v>
      </c>
      <c r="X34" s="88">
        <v>287.60760046143804</v>
      </c>
      <c r="Y34" s="88">
        <v>227.84038662178648</v>
      </c>
      <c r="Z34" s="88">
        <v>203.45488252921524</v>
      </c>
      <c r="AA34" s="88">
        <v>4662.9774776311924</v>
      </c>
      <c r="AB34" s="88">
        <v>63.622412245124089</v>
      </c>
      <c r="AC34" s="88">
        <v>1992.0814381716664</v>
      </c>
      <c r="AD34" s="88">
        <v>223.25779671427708</v>
      </c>
      <c r="AE34" s="88">
        <v>196.36526975582481</v>
      </c>
      <c r="AF34" s="88">
        <v>111.47002798535458</v>
      </c>
      <c r="AG34" s="88">
        <v>529.24796035099939</v>
      </c>
      <c r="AH34" s="88">
        <v>594.43493055974989</v>
      </c>
      <c r="AI34" s="88">
        <v>343.56243492934169</v>
      </c>
      <c r="AJ34" s="88">
        <v>107.6329675511781</v>
      </c>
      <c r="AK34" s="88">
        <v>492.07974261235728</v>
      </c>
      <c r="AL34" s="131">
        <v>1037.4688526857703</v>
      </c>
      <c r="AM34" s="135">
        <f t="shared" si="0"/>
        <v>15436.507569135347</v>
      </c>
      <c r="AN34" s="133">
        <v>36507.459041787297</v>
      </c>
      <c r="AO34" s="131">
        <v>0</v>
      </c>
      <c r="AP34" s="135">
        <f t="shared" si="1"/>
        <v>36507.459041787297</v>
      </c>
      <c r="AQ34" s="133">
        <v>0</v>
      </c>
      <c r="AR34" s="131">
        <v>0</v>
      </c>
      <c r="AS34" s="135">
        <f t="shared" si="2"/>
        <v>0</v>
      </c>
      <c r="AT34" s="137">
        <v>43511.844553650226</v>
      </c>
      <c r="AU34" s="135">
        <f t="shared" si="3"/>
        <v>80019.303595437523</v>
      </c>
      <c r="AV34" s="141">
        <f t="shared" si="4"/>
        <v>95455.811164572864</v>
      </c>
    </row>
    <row r="35" spans="1:48">
      <c r="A35" s="47" t="s">
        <v>192</v>
      </c>
      <c r="B35" s="24" t="s">
        <v>194</v>
      </c>
      <c r="C35" s="24" t="s">
        <v>193</v>
      </c>
      <c r="D35" s="133">
        <v>0</v>
      </c>
      <c r="E35" s="88">
        <v>11.383218732525426</v>
      </c>
      <c r="F35" s="88">
        <v>6.0563622703197248</v>
      </c>
      <c r="G35" s="88">
        <v>49.998526635620458</v>
      </c>
      <c r="H35" s="88">
        <v>224.62585338893058</v>
      </c>
      <c r="I35" s="88">
        <v>0.30346600445125838</v>
      </c>
      <c r="J35" s="88">
        <v>6.9578541978298434</v>
      </c>
      <c r="K35" s="88">
        <v>1.9268206924734477</v>
      </c>
      <c r="L35" s="88">
        <v>0.72133306160979094</v>
      </c>
      <c r="M35" s="88">
        <v>0.31267929997720983</v>
      </c>
      <c r="N35" s="88">
        <v>3.8344814279447546</v>
      </c>
      <c r="O35" s="88">
        <v>26.531776521514821</v>
      </c>
      <c r="P35" s="88">
        <v>2.3744837083228156</v>
      </c>
      <c r="Q35" s="88">
        <v>34.686558641185478</v>
      </c>
      <c r="R35" s="88">
        <v>72.504689346805364</v>
      </c>
      <c r="S35" s="88">
        <v>0.74439398254009137</v>
      </c>
      <c r="T35" s="88">
        <v>27.309511930823298</v>
      </c>
      <c r="U35" s="88">
        <v>5.4304971941481579</v>
      </c>
      <c r="V35" s="88">
        <v>6.3077137021869554</v>
      </c>
      <c r="W35" s="88">
        <v>37.394351485257083</v>
      </c>
      <c r="X35" s="88">
        <v>0</v>
      </c>
      <c r="Y35" s="88">
        <v>28.825188875809637</v>
      </c>
      <c r="Z35" s="88">
        <v>26.152353125359429</v>
      </c>
      <c r="AA35" s="88">
        <v>1639.4262404605495</v>
      </c>
      <c r="AB35" s="88">
        <v>339.23115140951745</v>
      </c>
      <c r="AC35" s="88">
        <v>1018.3345141898168</v>
      </c>
      <c r="AD35" s="88">
        <v>20.698663824175625</v>
      </c>
      <c r="AE35" s="88">
        <v>130.62016054235465</v>
      </c>
      <c r="AF35" s="88">
        <v>29.321812910524212</v>
      </c>
      <c r="AG35" s="88">
        <v>75.006004587867352</v>
      </c>
      <c r="AH35" s="88">
        <v>209.67738386303705</v>
      </c>
      <c r="AI35" s="88">
        <v>306.82159110794464</v>
      </c>
      <c r="AJ35" s="88">
        <v>117.34925743933356</v>
      </c>
      <c r="AK35" s="88">
        <v>30.781787578977791</v>
      </c>
      <c r="AL35" s="131">
        <v>197.95003483213915</v>
      </c>
      <c r="AM35" s="135">
        <f t="shared" si="0"/>
        <v>4689.6007169718732</v>
      </c>
      <c r="AN35" s="133">
        <v>0</v>
      </c>
      <c r="AO35" s="131">
        <v>209.65963526441197</v>
      </c>
      <c r="AP35" s="135">
        <f t="shared" si="1"/>
        <v>209.65963526441197</v>
      </c>
      <c r="AQ35" s="133">
        <v>1562.2970947601098</v>
      </c>
      <c r="AR35" s="131">
        <v>0</v>
      </c>
      <c r="AS35" s="135">
        <f t="shared" si="2"/>
        <v>1562.2970947601098</v>
      </c>
      <c r="AT35" s="137">
        <v>1538.9939096450651</v>
      </c>
      <c r="AU35" s="135">
        <f t="shared" si="3"/>
        <v>3310.950639669587</v>
      </c>
      <c r="AV35" s="141">
        <f t="shared" si="4"/>
        <v>8000.5513566414602</v>
      </c>
    </row>
    <row r="36" spans="1:48">
      <c r="A36" s="47" t="s">
        <v>195</v>
      </c>
      <c r="B36" s="24" t="s">
        <v>197</v>
      </c>
      <c r="C36" s="24" t="s">
        <v>196</v>
      </c>
      <c r="D36" s="133">
        <v>311.93137640849909</v>
      </c>
      <c r="E36" s="88">
        <v>1223.9333906888464</v>
      </c>
      <c r="F36" s="88">
        <v>577.81909773184395</v>
      </c>
      <c r="G36" s="88">
        <v>781.87103346911113</v>
      </c>
      <c r="H36" s="88">
        <v>264.40360022832169</v>
      </c>
      <c r="I36" s="88">
        <v>302.16102008909189</v>
      </c>
      <c r="J36" s="88">
        <v>87.33371145962299</v>
      </c>
      <c r="K36" s="88">
        <v>581.18271174382937</v>
      </c>
      <c r="L36" s="88">
        <v>633.13586020283628</v>
      </c>
      <c r="M36" s="88">
        <v>15.579364832030471</v>
      </c>
      <c r="N36" s="88">
        <v>61.237344495006084</v>
      </c>
      <c r="O36" s="88">
        <v>1514.1537463857114</v>
      </c>
      <c r="P36" s="88">
        <v>412.7060426280122</v>
      </c>
      <c r="Q36" s="88">
        <v>424.51473915113644</v>
      </c>
      <c r="R36" s="88">
        <v>8588.3249649474055</v>
      </c>
      <c r="S36" s="88">
        <v>599.74384045444253</v>
      </c>
      <c r="T36" s="88">
        <v>8693.3648597850806</v>
      </c>
      <c r="U36" s="88">
        <v>2277.0929946872593</v>
      </c>
      <c r="V36" s="88">
        <v>258.00913235483802</v>
      </c>
      <c r="W36" s="88">
        <v>914.88254878909584</v>
      </c>
      <c r="X36" s="88">
        <v>175.1490680742294</v>
      </c>
      <c r="Y36" s="88">
        <v>1267.121044397886</v>
      </c>
      <c r="Z36" s="88">
        <v>437.88128075291996</v>
      </c>
      <c r="AA36" s="88">
        <v>480.76969103248365</v>
      </c>
      <c r="AB36" s="88">
        <v>110.10796226649391</v>
      </c>
      <c r="AC36" s="88">
        <v>5435.8825267155016</v>
      </c>
      <c r="AD36" s="88">
        <v>6015.0228749037024</v>
      </c>
      <c r="AE36" s="88">
        <v>295.79615218816099</v>
      </c>
      <c r="AF36" s="88">
        <v>199.05503249327973</v>
      </c>
      <c r="AG36" s="88">
        <v>391.90353025614007</v>
      </c>
      <c r="AH36" s="88">
        <v>671.38767207940555</v>
      </c>
      <c r="AI36" s="88">
        <v>1034.9439527681045</v>
      </c>
      <c r="AJ36" s="88">
        <v>862.94647808925129</v>
      </c>
      <c r="AK36" s="88">
        <v>1051.279568647049</v>
      </c>
      <c r="AL36" s="131">
        <v>1382.9521256612063</v>
      </c>
      <c r="AM36" s="135">
        <f t="shared" si="0"/>
        <v>48335.580340857836</v>
      </c>
      <c r="AN36" s="133">
        <v>14431.78499949726</v>
      </c>
      <c r="AO36" s="131">
        <v>0</v>
      </c>
      <c r="AP36" s="135">
        <f t="shared" si="1"/>
        <v>14431.78499949726</v>
      </c>
      <c r="AQ36" s="133">
        <v>0</v>
      </c>
      <c r="AR36" s="131">
        <v>0</v>
      </c>
      <c r="AS36" s="135">
        <f t="shared" si="2"/>
        <v>0</v>
      </c>
      <c r="AT36" s="137">
        <v>7766.6706233727464</v>
      </c>
      <c r="AU36" s="135">
        <f t="shared" si="3"/>
        <v>22198.455622870006</v>
      </c>
      <c r="AV36" s="141">
        <f t="shared" si="4"/>
        <v>70534.035963727845</v>
      </c>
    </row>
    <row r="37" spans="1:48">
      <c r="A37" s="47" t="s">
        <v>198</v>
      </c>
      <c r="B37" s="22" t="s">
        <v>200</v>
      </c>
      <c r="C37" s="24" t="s">
        <v>199</v>
      </c>
      <c r="D37" s="133">
        <v>208.49818393336844</v>
      </c>
      <c r="E37" s="88">
        <v>274.31366583878702</v>
      </c>
      <c r="F37" s="88">
        <v>60.892203149176673</v>
      </c>
      <c r="G37" s="88">
        <v>1049.078150765333</v>
      </c>
      <c r="H37" s="88">
        <v>229.81761918793867</v>
      </c>
      <c r="I37" s="88">
        <v>4.2173795179147522</v>
      </c>
      <c r="J37" s="88">
        <v>20.567475439634915</v>
      </c>
      <c r="K37" s="88">
        <v>80.417973125239371</v>
      </c>
      <c r="L37" s="88">
        <v>42.560110582770399</v>
      </c>
      <c r="M37" s="88">
        <v>72.544706863152129</v>
      </c>
      <c r="N37" s="88">
        <v>58.741962317211332</v>
      </c>
      <c r="O37" s="88">
        <v>174.41249140912998</v>
      </c>
      <c r="P37" s="88">
        <v>67.184121076411586</v>
      </c>
      <c r="Q37" s="88">
        <v>115.85296016933154</v>
      </c>
      <c r="R37" s="88">
        <v>4626.7542459899705</v>
      </c>
      <c r="S37" s="88">
        <v>236.63046814620512</v>
      </c>
      <c r="T37" s="88">
        <v>1763.1251745581872</v>
      </c>
      <c r="U37" s="88">
        <v>986.02095160672047</v>
      </c>
      <c r="V37" s="88">
        <v>373.58802386740643</v>
      </c>
      <c r="W37" s="88">
        <v>919.54862192471114</v>
      </c>
      <c r="X37" s="88">
        <v>511.36648951093497</v>
      </c>
      <c r="Y37" s="88">
        <v>1017.3863236761453</v>
      </c>
      <c r="Z37" s="88">
        <v>227.66564503748356</v>
      </c>
      <c r="AA37" s="88">
        <v>1875.8115143900927</v>
      </c>
      <c r="AB37" s="88">
        <v>296.91438719414941</v>
      </c>
      <c r="AC37" s="88">
        <v>2904.8074676522592</v>
      </c>
      <c r="AD37" s="88">
        <v>132.54703622310379</v>
      </c>
      <c r="AE37" s="88">
        <v>862.8956994621841</v>
      </c>
      <c r="AF37" s="88">
        <v>777.76760261268134</v>
      </c>
      <c r="AG37" s="88">
        <v>2304.4157930575775</v>
      </c>
      <c r="AH37" s="88">
        <v>226.95156220651575</v>
      </c>
      <c r="AI37" s="88">
        <v>390.11667066684015</v>
      </c>
      <c r="AJ37" s="88">
        <v>6.4948737251162383</v>
      </c>
      <c r="AK37" s="88">
        <v>1036.8002184610064</v>
      </c>
      <c r="AL37" s="131">
        <v>834.01045583405471</v>
      </c>
      <c r="AM37" s="135">
        <f t="shared" si="0"/>
        <v>24770.718229178743</v>
      </c>
      <c r="AN37" s="133">
        <v>85029.206269830742</v>
      </c>
      <c r="AO37" s="131">
        <v>343.27488005688707</v>
      </c>
      <c r="AP37" s="135">
        <f t="shared" si="1"/>
        <v>85372.481149887622</v>
      </c>
      <c r="AQ37" s="133">
        <v>0</v>
      </c>
      <c r="AR37" s="131">
        <v>0</v>
      </c>
      <c r="AS37" s="135">
        <f t="shared" si="2"/>
        <v>0</v>
      </c>
      <c r="AT37" s="137">
        <v>0</v>
      </c>
      <c r="AU37" s="135">
        <f t="shared" si="3"/>
        <v>85372.481149887622</v>
      </c>
      <c r="AV37" s="141">
        <f t="shared" si="4"/>
        <v>110143.19937906637</v>
      </c>
    </row>
    <row r="38" spans="1:48">
      <c r="A38" s="47" t="s">
        <v>201</v>
      </c>
      <c r="B38" s="24" t="s">
        <v>203</v>
      </c>
      <c r="C38" s="24" t="s">
        <v>202</v>
      </c>
      <c r="D38" s="133">
        <v>29.760305677041103</v>
      </c>
      <c r="E38" s="88">
        <v>144.22627285050473</v>
      </c>
      <c r="F38" s="88">
        <v>71.679881662547743</v>
      </c>
      <c r="G38" s="88">
        <v>177.67209057937822</v>
      </c>
      <c r="H38" s="88">
        <v>23.898584358969195</v>
      </c>
      <c r="I38" s="88">
        <v>92.523251553163675</v>
      </c>
      <c r="J38" s="88">
        <v>4.8654526910791276</v>
      </c>
      <c r="K38" s="88">
        <v>14.662272659604135</v>
      </c>
      <c r="L38" s="88">
        <v>10.142059195650649</v>
      </c>
      <c r="M38" s="88">
        <v>2.2844876998544268</v>
      </c>
      <c r="N38" s="88">
        <v>9.9753487057357866</v>
      </c>
      <c r="O38" s="88">
        <v>243.13550999625872</v>
      </c>
      <c r="P38" s="88">
        <v>92.760969022824455</v>
      </c>
      <c r="Q38" s="88">
        <v>50.221054084133037</v>
      </c>
      <c r="R38" s="88">
        <v>14347.144099341591</v>
      </c>
      <c r="S38" s="88">
        <v>39.60568758795992</v>
      </c>
      <c r="T38" s="88">
        <v>686.14932745285614</v>
      </c>
      <c r="U38" s="88">
        <v>75.319630664962872</v>
      </c>
      <c r="V38" s="88">
        <v>7967.8873474552811</v>
      </c>
      <c r="W38" s="88">
        <v>644.05527499062714</v>
      </c>
      <c r="X38" s="88">
        <v>58.964291634579354</v>
      </c>
      <c r="Y38" s="88">
        <v>111.12420194217628</v>
      </c>
      <c r="Z38" s="88">
        <v>347.73494130650295</v>
      </c>
      <c r="AA38" s="88">
        <v>489.07193266974662</v>
      </c>
      <c r="AB38" s="88">
        <v>26.999570343248969</v>
      </c>
      <c r="AC38" s="88">
        <v>1966.6486143766565</v>
      </c>
      <c r="AD38" s="88">
        <v>39.569056887876663</v>
      </c>
      <c r="AE38" s="88">
        <v>2126.8891273591116</v>
      </c>
      <c r="AF38" s="88">
        <v>153.0532397570351</v>
      </c>
      <c r="AG38" s="88">
        <v>578.427100352823</v>
      </c>
      <c r="AH38" s="88">
        <v>31.031979647582716</v>
      </c>
      <c r="AI38" s="88">
        <v>31.186300292824988</v>
      </c>
      <c r="AJ38" s="88">
        <v>18.397276606980626</v>
      </c>
      <c r="AK38" s="88">
        <v>577.87254075441967</v>
      </c>
      <c r="AL38" s="131">
        <v>482.8628374644486</v>
      </c>
      <c r="AM38" s="135">
        <f t="shared" si="0"/>
        <v>31767.801919626043</v>
      </c>
      <c r="AN38" s="133">
        <v>549.46700468927088</v>
      </c>
      <c r="AO38" s="131">
        <v>384.89862766840804</v>
      </c>
      <c r="AP38" s="135">
        <f t="shared" si="1"/>
        <v>934.36563235767892</v>
      </c>
      <c r="AQ38" s="133">
        <v>3150.9598446095847</v>
      </c>
      <c r="AR38" s="131">
        <v>0</v>
      </c>
      <c r="AS38" s="135">
        <f t="shared" si="2"/>
        <v>3150.9598446095847</v>
      </c>
      <c r="AT38" s="137">
        <v>4898.4121655476492</v>
      </c>
      <c r="AU38" s="135">
        <f t="shared" si="3"/>
        <v>8983.7376425149123</v>
      </c>
      <c r="AV38" s="141">
        <f t="shared" si="4"/>
        <v>40751.539562140955</v>
      </c>
    </row>
    <row r="39" spans="1:48">
      <c r="A39" s="47" t="s">
        <v>204</v>
      </c>
      <c r="B39" s="24" t="s">
        <v>206</v>
      </c>
      <c r="C39" s="24" t="s">
        <v>205</v>
      </c>
      <c r="D39" s="133">
        <v>723.87350841533419</v>
      </c>
      <c r="E39" s="88">
        <v>601.41613784013498</v>
      </c>
      <c r="F39" s="88">
        <v>116.77054097725052</v>
      </c>
      <c r="G39" s="88">
        <v>106.47673249595529</v>
      </c>
      <c r="H39" s="88">
        <v>30.841437948671679</v>
      </c>
      <c r="I39" s="88">
        <v>0</v>
      </c>
      <c r="J39" s="88">
        <v>6.3790274337126762</v>
      </c>
      <c r="K39" s="88">
        <v>15.36868147404163</v>
      </c>
      <c r="L39" s="88">
        <v>6.7161764188858664</v>
      </c>
      <c r="M39" s="88">
        <v>24.443316135019575</v>
      </c>
      <c r="N39" s="88">
        <v>10.916221790137506</v>
      </c>
      <c r="O39" s="88">
        <v>132.84534115344951</v>
      </c>
      <c r="P39" s="88">
        <v>81.821530706522893</v>
      </c>
      <c r="Q39" s="88">
        <v>120.5623777210433</v>
      </c>
      <c r="R39" s="88">
        <v>890.10667810234168</v>
      </c>
      <c r="S39" s="88">
        <v>145.37966210678144</v>
      </c>
      <c r="T39" s="88">
        <v>653.54929376371172</v>
      </c>
      <c r="U39" s="88">
        <v>130.50897899067849</v>
      </c>
      <c r="V39" s="88">
        <v>28.878021659360922</v>
      </c>
      <c r="W39" s="88">
        <v>285.27341652404255</v>
      </c>
      <c r="X39" s="88">
        <v>219.17171132064064</v>
      </c>
      <c r="Y39" s="88">
        <v>93.10388528829651</v>
      </c>
      <c r="Z39" s="88">
        <v>523.57320688082291</v>
      </c>
      <c r="AA39" s="88">
        <v>2495.4465975257199</v>
      </c>
      <c r="AB39" s="88">
        <v>9.2193205727200009</v>
      </c>
      <c r="AC39" s="88">
        <v>1126.1337970129425</v>
      </c>
      <c r="AD39" s="88">
        <v>179.18474858589451</v>
      </c>
      <c r="AE39" s="88">
        <v>310.79893715885078</v>
      </c>
      <c r="AF39" s="88">
        <v>123.98879936160931</v>
      </c>
      <c r="AG39" s="88">
        <v>341.7849914923716</v>
      </c>
      <c r="AH39" s="88">
        <v>18.6682488974763</v>
      </c>
      <c r="AI39" s="88">
        <v>18.665533753796979</v>
      </c>
      <c r="AJ39" s="88">
        <v>10.62762068887751</v>
      </c>
      <c r="AK39" s="88">
        <v>319.52923373094791</v>
      </c>
      <c r="AL39" s="131">
        <v>337.23908403153922</v>
      </c>
      <c r="AM39" s="135">
        <f t="shared" si="0"/>
        <v>10239.26279795958</v>
      </c>
      <c r="AN39" s="133">
        <v>611.03115072137223</v>
      </c>
      <c r="AO39" s="131">
        <v>836.98423006737721</v>
      </c>
      <c r="AP39" s="135">
        <f t="shared" si="1"/>
        <v>1448.0153807887496</v>
      </c>
      <c r="AQ39" s="133">
        <v>3376.0284049388406</v>
      </c>
      <c r="AR39" s="131">
        <v>1.7071794593114618E-2</v>
      </c>
      <c r="AS39" s="135">
        <f t="shared" si="2"/>
        <v>3376.0454767334336</v>
      </c>
      <c r="AT39" s="137">
        <v>5875.2358344926597</v>
      </c>
      <c r="AU39" s="135">
        <f t="shared" si="3"/>
        <v>10699.296692014843</v>
      </c>
      <c r="AV39" s="141">
        <f t="shared" si="4"/>
        <v>20938.559489974425</v>
      </c>
    </row>
    <row r="40" spans="1:48">
      <c r="A40" s="47" t="s">
        <v>207</v>
      </c>
      <c r="B40" s="24" t="s">
        <v>209</v>
      </c>
      <c r="C40" s="24" t="s">
        <v>208</v>
      </c>
      <c r="D40" s="133">
        <v>1.1362285297864736E-2</v>
      </c>
      <c r="E40" s="88">
        <v>1873.3200744887738</v>
      </c>
      <c r="F40" s="88">
        <v>60.799986881376505</v>
      </c>
      <c r="G40" s="88">
        <v>278.85209415625343</v>
      </c>
      <c r="H40" s="88">
        <v>68.729420542528871</v>
      </c>
      <c r="I40" s="88">
        <v>0</v>
      </c>
      <c r="J40" s="88">
        <v>15.964485207368973</v>
      </c>
      <c r="K40" s="88">
        <v>78.817952329765518</v>
      </c>
      <c r="L40" s="88">
        <v>53.142473078672012</v>
      </c>
      <c r="M40" s="88">
        <v>36.05334770601258</v>
      </c>
      <c r="N40" s="88">
        <v>18.832801367004869</v>
      </c>
      <c r="O40" s="88">
        <v>546.72026326513867</v>
      </c>
      <c r="P40" s="88">
        <v>296.40039363416054</v>
      </c>
      <c r="Q40" s="88">
        <v>157.85033787887838</v>
      </c>
      <c r="R40" s="88">
        <v>9579.2843648968665</v>
      </c>
      <c r="S40" s="88">
        <v>100.53891097194911</v>
      </c>
      <c r="T40" s="88">
        <v>1846.0676102067678</v>
      </c>
      <c r="U40" s="88">
        <v>187.79445631259614</v>
      </c>
      <c r="V40" s="88">
        <v>11965.875884328569</v>
      </c>
      <c r="W40" s="88">
        <v>963.50435312371906</v>
      </c>
      <c r="X40" s="88">
        <v>253.29238608034666</v>
      </c>
      <c r="Y40" s="88">
        <v>354.41112856792893</v>
      </c>
      <c r="Z40" s="88">
        <v>500.20565671249653</v>
      </c>
      <c r="AA40" s="88">
        <v>4596.9577857788745</v>
      </c>
      <c r="AB40" s="88">
        <v>43.34596438845</v>
      </c>
      <c r="AC40" s="88">
        <v>996.32916031408809</v>
      </c>
      <c r="AD40" s="88">
        <v>161.71111233580555</v>
      </c>
      <c r="AE40" s="88">
        <v>1514.8123925547829</v>
      </c>
      <c r="AF40" s="88">
        <v>164.83917139858099</v>
      </c>
      <c r="AG40" s="88">
        <v>1494.6285317988766</v>
      </c>
      <c r="AH40" s="88">
        <v>187.3992714974749</v>
      </c>
      <c r="AI40" s="88">
        <v>59.627924105729619</v>
      </c>
      <c r="AJ40" s="88">
        <v>93.550537219794307</v>
      </c>
      <c r="AK40" s="88">
        <v>291.17756537369138</v>
      </c>
      <c r="AL40" s="131">
        <v>562.55125970554514</v>
      </c>
      <c r="AM40" s="135">
        <f t="shared" si="0"/>
        <v>39403.400420494159</v>
      </c>
      <c r="AN40" s="133">
        <v>11283.704037173331</v>
      </c>
      <c r="AO40" s="131">
        <v>646.25328188690355</v>
      </c>
      <c r="AP40" s="135">
        <f t="shared" si="1"/>
        <v>11929.957319060235</v>
      </c>
      <c r="AQ40" s="133">
        <v>0</v>
      </c>
      <c r="AR40" s="131">
        <v>0</v>
      </c>
      <c r="AS40" s="135">
        <f t="shared" si="2"/>
        <v>0</v>
      </c>
      <c r="AT40" s="137">
        <v>9375.8118127007256</v>
      </c>
      <c r="AU40" s="135">
        <f t="shared" si="3"/>
        <v>21305.769131760961</v>
      </c>
      <c r="AV40" s="141">
        <f t="shared" si="4"/>
        <v>60709.169552255116</v>
      </c>
    </row>
    <row r="41" spans="1:48">
      <c r="A41" s="47" t="s">
        <v>210</v>
      </c>
      <c r="B41" s="24" t="s">
        <v>212</v>
      </c>
      <c r="C41" s="24" t="s">
        <v>211</v>
      </c>
      <c r="D41" s="133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59.486010703270964</v>
      </c>
      <c r="AA41" s="88">
        <v>0</v>
      </c>
      <c r="AB41" s="88">
        <v>0</v>
      </c>
      <c r="AC41" s="88">
        <v>0</v>
      </c>
      <c r="AD41" s="88">
        <v>0</v>
      </c>
      <c r="AE41" s="88">
        <v>0</v>
      </c>
      <c r="AF41" s="88">
        <v>5.925840814103682E-2</v>
      </c>
      <c r="AG41" s="88">
        <v>0</v>
      </c>
      <c r="AH41" s="88">
        <v>1566.238921661055</v>
      </c>
      <c r="AI41" s="88">
        <v>401.18268346979983</v>
      </c>
      <c r="AJ41" s="88">
        <v>91.812184538927141</v>
      </c>
      <c r="AK41" s="88">
        <v>120.55768828250804</v>
      </c>
      <c r="AL41" s="131">
        <v>114.57431281765507</v>
      </c>
      <c r="AM41" s="135">
        <f t="shared" si="0"/>
        <v>2353.9110598813572</v>
      </c>
      <c r="AN41" s="133">
        <v>319.52942082035855</v>
      </c>
      <c r="AO41" s="131">
        <v>65347.743491403766</v>
      </c>
      <c r="AP41" s="135">
        <f t="shared" si="1"/>
        <v>65667.272912224129</v>
      </c>
      <c r="AQ41" s="133">
        <v>0</v>
      </c>
      <c r="AR41" s="131">
        <v>0</v>
      </c>
      <c r="AS41" s="135">
        <f t="shared" si="2"/>
        <v>0</v>
      </c>
      <c r="AT41" s="137">
        <v>5367.1471513545557</v>
      </c>
      <c r="AU41" s="135">
        <f t="shared" si="3"/>
        <v>71034.420063578684</v>
      </c>
      <c r="AV41" s="141">
        <f t="shared" si="4"/>
        <v>73388.331123460041</v>
      </c>
    </row>
    <row r="42" spans="1:48">
      <c r="A42" s="47" t="s">
        <v>213</v>
      </c>
      <c r="B42" s="24" t="s">
        <v>215</v>
      </c>
      <c r="C42" s="24" t="s">
        <v>214</v>
      </c>
      <c r="D42" s="133">
        <v>0</v>
      </c>
      <c r="E42" s="88">
        <v>51.687264861360205</v>
      </c>
      <c r="F42" s="88">
        <v>0.96697896028834684</v>
      </c>
      <c r="G42" s="88">
        <v>9.8807029080929247</v>
      </c>
      <c r="H42" s="88">
        <v>9.0906213336281599E-2</v>
      </c>
      <c r="I42" s="88">
        <v>0</v>
      </c>
      <c r="J42" s="88">
        <v>4.2678722601040692E-2</v>
      </c>
      <c r="K42" s="88">
        <v>7.6109702283137293E-2</v>
      </c>
      <c r="L42" s="88">
        <v>6.6057336826627691E-2</v>
      </c>
      <c r="M42" s="88">
        <v>0</v>
      </c>
      <c r="N42" s="88">
        <v>10.783133954678629</v>
      </c>
      <c r="O42" s="88">
        <v>0.24814555122336693</v>
      </c>
      <c r="P42" s="88">
        <v>0</v>
      </c>
      <c r="Q42" s="88">
        <v>0.9393867170711494</v>
      </c>
      <c r="R42" s="88">
        <v>193.16416584911238</v>
      </c>
      <c r="S42" s="88">
        <v>0.53819241571186083</v>
      </c>
      <c r="T42" s="88">
        <v>20.809660087422412</v>
      </c>
      <c r="U42" s="88">
        <v>2.270869150435848</v>
      </c>
      <c r="V42" s="88">
        <v>91.852279127030044</v>
      </c>
      <c r="W42" s="88">
        <v>37.778638514129398</v>
      </c>
      <c r="X42" s="88">
        <v>0</v>
      </c>
      <c r="Y42" s="88">
        <v>6.3834509389063063</v>
      </c>
      <c r="Z42" s="88">
        <v>68.587746023547098</v>
      </c>
      <c r="AA42" s="88">
        <v>0.89604195601577896</v>
      </c>
      <c r="AB42" s="88">
        <v>1.0105757537451432</v>
      </c>
      <c r="AC42" s="88">
        <v>348.53303886180299</v>
      </c>
      <c r="AD42" s="88">
        <v>1.2242285242191067</v>
      </c>
      <c r="AE42" s="88">
        <v>102.27703372158345</v>
      </c>
      <c r="AF42" s="88">
        <v>95.537612001506815</v>
      </c>
      <c r="AG42" s="88">
        <v>75.937339443093862</v>
      </c>
      <c r="AH42" s="88">
        <v>539.2577439171564</v>
      </c>
      <c r="AI42" s="88">
        <v>86.726050328406643</v>
      </c>
      <c r="AJ42" s="88">
        <v>18.10595438670396</v>
      </c>
      <c r="AK42" s="88">
        <v>137.71153699529367</v>
      </c>
      <c r="AL42" s="131">
        <v>14.036636262346272</v>
      </c>
      <c r="AM42" s="135">
        <f t="shared" si="0"/>
        <v>1917.4201591859314</v>
      </c>
      <c r="AN42" s="133">
        <v>27463.648687773933</v>
      </c>
      <c r="AO42" s="131">
        <v>39719.547655157723</v>
      </c>
      <c r="AP42" s="135">
        <f t="shared" si="1"/>
        <v>67183.196342931653</v>
      </c>
      <c r="AQ42" s="133">
        <v>0</v>
      </c>
      <c r="AR42" s="131">
        <v>0</v>
      </c>
      <c r="AS42" s="135">
        <f t="shared" si="2"/>
        <v>0</v>
      </c>
      <c r="AT42" s="137">
        <v>1514.1913340132053</v>
      </c>
      <c r="AU42" s="135">
        <f t="shared" si="3"/>
        <v>68697.387676944854</v>
      </c>
      <c r="AV42" s="141">
        <f t="shared" si="4"/>
        <v>70614.807836130785</v>
      </c>
    </row>
    <row r="43" spans="1:48">
      <c r="A43" s="47" t="s">
        <v>216</v>
      </c>
      <c r="B43" s="24" t="s">
        <v>218</v>
      </c>
      <c r="C43" s="24" t="s">
        <v>217</v>
      </c>
      <c r="D43" s="133">
        <v>0</v>
      </c>
      <c r="E43" s="88">
        <v>10.071731204001075</v>
      </c>
      <c r="F43" s="88">
        <v>0.18844292412313188</v>
      </c>
      <c r="G43" s="88">
        <v>1.9325359820443189</v>
      </c>
      <c r="H43" s="88">
        <v>1.7422493445504807E-2</v>
      </c>
      <c r="I43" s="88">
        <v>0</v>
      </c>
      <c r="J43" s="88">
        <v>8.3147291692238952E-3</v>
      </c>
      <c r="K43" s="88">
        <v>1.4971458028812938E-2</v>
      </c>
      <c r="L43" s="88">
        <v>1.3315903055977163E-2</v>
      </c>
      <c r="M43" s="88">
        <v>0</v>
      </c>
      <c r="N43" s="88">
        <v>2.1025492846646494</v>
      </c>
      <c r="O43" s="88">
        <v>4.8115224740802078E-2</v>
      </c>
      <c r="P43" s="88">
        <v>0</v>
      </c>
      <c r="Q43" s="88">
        <v>0.18416484517806103</v>
      </c>
      <c r="R43" s="88">
        <v>37.615554758100544</v>
      </c>
      <c r="S43" s="88">
        <v>0.10472755477475001</v>
      </c>
      <c r="T43" s="88">
        <v>4.0684848528984423</v>
      </c>
      <c r="U43" s="88">
        <v>0.44237738751470063</v>
      </c>
      <c r="V43" s="88">
        <v>17.958985187952408</v>
      </c>
      <c r="W43" s="88">
        <v>7.6237514634318977</v>
      </c>
      <c r="X43" s="88">
        <v>0</v>
      </c>
      <c r="Y43" s="88">
        <v>1.243961046289457</v>
      </c>
      <c r="Z43" s="88">
        <v>24.482710871297158</v>
      </c>
      <c r="AA43" s="88">
        <v>0.17260166362733892</v>
      </c>
      <c r="AB43" s="88">
        <v>0.23192180503358298</v>
      </c>
      <c r="AC43" s="88">
        <v>0.11479425080422749</v>
      </c>
      <c r="AD43" s="88">
        <v>0.23220206220719153</v>
      </c>
      <c r="AE43" s="88">
        <v>19.922913638776606</v>
      </c>
      <c r="AF43" s="88">
        <v>18.621199472492759</v>
      </c>
      <c r="AG43" s="88">
        <v>14.950202086084415</v>
      </c>
      <c r="AH43" s="88">
        <v>193.04451732366491</v>
      </c>
      <c r="AI43" s="88">
        <v>33.191041790435783</v>
      </c>
      <c r="AJ43" s="88">
        <v>9.8959921954310524</v>
      </c>
      <c r="AK43" s="88">
        <v>348.50708613035738</v>
      </c>
      <c r="AL43" s="131">
        <v>480.65528593457384</v>
      </c>
      <c r="AM43" s="135">
        <f t="shared" si="0"/>
        <v>1227.6618755242</v>
      </c>
      <c r="AN43" s="133">
        <v>25682.049587004451</v>
      </c>
      <c r="AO43" s="131">
        <v>29559.049541236913</v>
      </c>
      <c r="AP43" s="135">
        <f>SUM(AN43:AO43)</f>
        <v>55241.09912824136</v>
      </c>
      <c r="AQ43" s="133">
        <v>0</v>
      </c>
      <c r="AR43" s="131">
        <v>0</v>
      </c>
      <c r="AS43" s="135">
        <f t="shared" si="2"/>
        <v>0</v>
      </c>
      <c r="AT43" s="137">
        <v>3381.3008012486362</v>
      </c>
      <c r="AU43" s="135">
        <f t="shared" si="3"/>
        <v>58622.399929489999</v>
      </c>
      <c r="AV43" s="141">
        <f t="shared" si="4"/>
        <v>59850.0618050142</v>
      </c>
    </row>
    <row r="44" spans="1:48" s="26" customFormat="1">
      <c r="A44" s="47" t="s">
        <v>219</v>
      </c>
      <c r="B44" s="24" t="s">
        <v>220</v>
      </c>
      <c r="C44" s="24" t="s">
        <v>64</v>
      </c>
      <c r="D44" s="133">
        <v>9.5971304513603181E-2</v>
      </c>
      <c r="E44" s="88">
        <v>0.3051233067932268</v>
      </c>
      <c r="F44" s="88">
        <v>2.8052216690264843E-2</v>
      </c>
      <c r="G44" s="88">
        <v>0.13859616763246635</v>
      </c>
      <c r="H44" s="88">
        <v>4.425812990780164E-3</v>
      </c>
      <c r="I44" s="88">
        <v>0</v>
      </c>
      <c r="J44" s="88">
        <v>1.6590858055048215E-3</v>
      </c>
      <c r="K44" s="88">
        <v>5.8310891441909572E-3</v>
      </c>
      <c r="L44" s="88">
        <v>2.3750577653012066E-2</v>
      </c>
      <c r="M44" s="88">
        <v>1.7718621390657071E-5</v>
      </c>
      <c r="N44" s="88">
        <v>0.30425270676541233</v>
      </c>
      <c r="O44" s="88">
        <v>4.7607089907046631E-3</v>
      </c>
      <c r="P44" s="88">
        <v>9.4542132619133772E-4</v>
      </c>
      <c r="Q44" s="88">
        <v>1.1479466361695317E-2</v>
      </c>
      <c r="R44" s="88">
        <v>1.8377750055259883</v>
      </c>
      <c r="S44" s="88">
        <v>1.4006059100628796E-2</v>
      </c>
      <c r="T44" s="88">
        <v>0.43877637474157177</v>
      </c>
      <c r="U44" s="88">
        <v>3.5335339953371271E-2</v>
      </c>
      <c r="V44" s="88">
        <v>0.51309831044237819</v>
      </c>
      <c r="W44" s="88">
        <v>0.52051449613139988</v>
      </c>
      <c r="X44" s="88">
        <v>7.1789405762339288E-4</v>
      </c>
      <c r="Y44" s="88">
        <v>5.6089243530993531E-2</v>
      </c>
      <c r="Z44" s="88">
        <v>57.195624209350086</v>
      </c>
      <c r="AA44" s="88">
        <v>4.3919273675801975E-3</v>
      </c>
      <c r="AB44" s="88">
        <v>4.1120407428643257E-2</v>
      </c>
      <c r="AC44" s="88">
        <v>15.377572435602321</v>
      </c>
      <c r="AD44" s="88">
        <v>1.1488641394804242E-2</v>
      </c>
      <c r="AE44" s="88">
        <v>8.1983582570800406E-2</v>
      </c>
      <c r="AF44" s="88">
        <v>0.12688530768875966</v>
      </c>
      <c r="AG44" s="88">
        <v>0.26754102504133659</v>
      </c>
      <c r="AH44" s="88">
        <v>408.96159709097577</v>
      </c>
      <c r="AI44" s="88">
        <v>69.770832264425664</v>
      </c>
      <c r="AJ44" s="88">
        <v>20.394000754773309</v>
      </c>
      <c r="AK44" s="88">
        <v>616.18295371119098</v>
      </c>
      <c r="AL44" s="131">
        <v>8.7524852202119572</v>
      </c>
      <c r="AM44" s="135">
        <f t="shared" si="0"/>
        <v>1201.5096548847944</v>
      </c>
      <c r="AN44" s="133">
        <v>26118.286132179896</v>
      </c>
      <c r="AO44" s="131">
        <v>2188.4129488521244</v>
      </c>
      <c r="AP44" s="135">
        <f t="shared" si="1"/>
        <v>28306.69908103202</v>
      </c>
      <c r="AQ44" s="133">
        <v>0</v>
      </c>
      <c r="AR44" s="131">
        <v>6.4293809338095637E-3</v>
      </c>
      <c r="AS44" s="135">
        <f t="shared" si="2"/>
        <v>6.4293809338095637E-3</v>
      </c>
      <c r="AT44" s="137">
        <v>17094.657919365382</v>
      </c>
      <c r="AU44" s="135">
        <f t="shared" si="3"/>
        <v>45401.363429778336</v>
      </c>
      <c r="AV44" s="141">
        <f t="shared" si="4"/>
        <v>46602.87308466313</v>
      </c>
    </row>
    <row r="45" spans="1:48" s="26" customFormat="1">
      <c r="A45" s="47" t="s">
        <v>221</v>
      </c>
      <c r="B45" s="24" t="s">
        <v>222</v>
      </c>
      <c r="C45" s="24" t="s">
        <v>65</v>
      </c>
      <c r="D45" s="133">
        <v>0</v>
      </c>
      <c r="E45" s="88">
        <v>0.1872333849952463</v>
      </c>
      <c r="F45" s="88">
        <v>24.628809750347187</v>
      </c>
      <c r="G45" s="88">
        <v>0.27256463319746593</v>
      </c>
      <c r="H45" s="88">
        <v>2.0690484316455798E-2</v>
      </c>
      <c r="I45" s="88">
        <v>0</v>
      </c>
      <c r="J45" s="88">
        <v>1.4896840107481333E-3</v>
      </c>
      <c r="K45" s="88">
        <v>6.1119172080034102E-3</v>
      </c>
      <c r="L45" s="88">
        <v>1.8470218062350198E-2</v>
      </c>
      <c r="M45" s="88">
        <v>0</v>
      </c>
      <c r="N45" s="88">
        <v>64.840358662182496</v>
      </c>
      <c r="O45" s="88">
        <v>2.8712875214116182E-2</v>
      </c>
      <c r="P45" s="88">
        <v>0</v>
      </c>
      <c r="Q45" s="88">
        <v>5.8916385251964482E-3</v>
      </c>
      <c r="R45" s="88">
        <v>3.7021881363375981</v>
      </c>
      <c r="S45" s="88">
        <v>5.128643578138771E-2</v>
      </c>
      <c r="T45" s="88">
        <v>358.53492501949182</v>
      </c>
      <c r="U45" s="88">
        <v>210.82462647226609</v>
      </c>
      <c r="V45" s="88">
        <v>0.32726435279975863</v>
      </c>
      <c r="W45" s="88">
        <v>1.7194082002430595</v>
      </c>
      <c r="X45" s="88">
        <v>0</v>
      </c>
      <c r="Y45" s="88">
        <v>0.26374339857012635</v>
      </c>
      <c r="Z45" s="88">
        <v>0.90996829919893774</v>
      </c>
      <c r="AA45" s="88">
        <v>0.44883702879583937</v>
      </c>
      <c r="AB45" s="88">
        <v>50.643596894616962</v>
      </c>
      <c r="AC45" s="88">
        <v>40.621917973706964</v>
      </c>
      <c r="AD45" s="88">
        <v>5.9828963749032432E-2</v>
      </c>
      <c r="AE45" s="88">
        <v>1.0345575660833555</v>
      </c>
      <c r="AF45" s="88">
        <v>0.96623022269957648</v>
      </c>
      <c r="AG45" s="88">
        <v>1.7890665167786628</v>
      </c>
      <c r="AH45" s="88">
        <v>9.318828397034828</v>
      </c>
      <c r="AI45" s="88">
        <v>12.622780762480366</v>
      </c>
      <c r="AJ45" s="88">
        <v>4.7779893770300186</v>
      </c>
      <c r="AK45" s="88">
        <v>1.0785911458111093</v>
      </c>
      <c r="AL45" s="131">
        <v>29.860464762159751</v>
      </c>
      <c r="AM45" s="135">
        <f t="shared" si="0"/>
        <v>819.56643317369446</v>
      </c>
      <c r="AN45" s="133">
        <v>25309.75123792317</v>
      </c>
      <c r="AO45" s="131">
        <v>1993.0881145856761</v>
      </c>
      <c r="AP45" s="135">
        <f t="shared" si="1"/>
        <v>27302.839352508847</v>
      </c>
      <c r="AQ45" s="133">
        <v>0</v>
      </c>
      <c r="AR45" s="131">
        <v>0</v>
      </c>
      <c r="AS45" s="135">
        <f t="shared" si="2"/>
        <v>0</v>
      </c>
      <c r="AT45" s="137">
        <v>5023.1778003107183</v>
      </c>
      <c r="AU45" s="135">
        <f t="shared" si="3"/>
        <v>32326.017152819564</v>
      </c>
      <c r="AV45" s="141">
        <f t="shared" si="4"/>
        <v>33145.583585993256</v>
      </c>
    </row>
    <row r="46" spans="1:48" s="26" customFormat="1" ht="15" thickBot="1">
      <c r="A46" s="147" t="s">
        <v>223</v>
      </c>
      <c r="B46" s="143" t="s">
        <v>250</v>
      </c>
      <c r="C46" s="98" t="s">
        <v>249</v>
      </c>
      <c r="D46" s="143">
        <f>SUM(D11:D45)</f>
        <v>99683.221525602581</v>
      </c>
      <c r="E46" s="89">
        <f t="shared" ref="E46:AV46" si="5">SUM(E11:E45)</f>
        <v>51187.657836993552</v>
      </c>
      <c r="F46" s="89">
        <f t="shared" si="5"/>
        <v>36965.988800769213</v>
      </c>
      <c r="G46" s="89">
        <f t="shared" si="5"/>
        <v>20089.897794167311</v>
      </c>
      <c r="H46" s="89">
        <f t="shared" si="5"/>
        <v>10240.781867845417</v>
      </c>
      <c r="I46" s="89">
        <f t="shared" si="5"/>
        <v>11398.870351181244</v>
      </c>
      <c r="J46" s="89">
        <f t="shared" si="5"/>
        <v>4418.7778512401928</v>
      </c>
      <c r="K46" s="89">
        <f t="shared" si="5"/>
        <v>34846.594855489442</v>
      </c>
      <c r="L46" s="89">
        <f t="shared" si="5"/>
        <v>39705.375710288557</v>
      </c>
      <c r="M46" s="89">
        <f t="shared" si="5"/>
        <v>1462.3322787317354</v>
      </c>
      <c r="N46" s="89">
        <f t="shared" si="5"/>
        <v>7694.5090777231471</v>
      </c>
      <c r="O46" s="89">
        <f t="shared" si="5"/>
        <v>10563.537769683779</v>
      </c>
      <c r="P46" s="89">
        <f t="shared" si="5"/>
        <v>4255.6271256674236</v>
      </c>
      <c r="Q46" s="89">
        <f t="shared" si="5"/>
        <v>19244.449578851494</v>
      </c>
      <c r="R46" s="89">
        <f t="shared" si="5"/>
        <v>297323.09135578305</v>
      </c>
      <c r="S46" s="89">
        <f t="shared" si="5"/>
        <v>3170.5042346242676</v>
      </c>
      <c r="T46" s="89">
        <f t="shared" si="5"/>
        <v>56015.518315660149</v>
      </c>
      <c r="U46" s="89">
        <f t="shared" si="5"/>
        <v>21054.293459163593</v>
      </c>
      <c r="V46" s="89">
        <f t="shared" si="5"/>
        <v>40892.947806530654</v>
      </c>
      <c r="W46" s="89">
        <f t="shared" si="5"/>
        <v>22911.471565867352</v>
      </c>
      <c r="X46" s="89">
        <f t="shared" si="5"/>
        <v>4833.539850445447</v>
      </c>
      <c r="Y46" s="89">
        <f t="shared" si="5"/>
        <v>25421.874312199699</v>
      </c>
      <c r="Z46" s="89">
        <f t="shared" si="5"/>
        <v>10177.539683504579</v>
      </c>
      <c r="AA46" s="89">
        <f t="shared" si="5"/>
        <v>50420.817407216986</v>
      </c>
      <c r="AB46" s="89">
        <f t="shared" si="5"/>
        <v>2633.6520612302988</v>
      </c>
      <c r="AC46" s="89">
        <f t="shared" si="5"/>
        <v>18560.740125811793</v>
      </c>
      <c r="AD46" s="89">
        <f t="shared" si="5"/>
        <v>13955.645749911724</v>
      </c>
      <c r="AE46" s="89">
        <f t="shared" si="5"/>
        <v>18616.41841229943</v>
      </c>
      <c r="AF46" s="89">
        <f t="shared" si="5"/>
        <v>7928.4418919523532</v>
      </c>
      <c r="AG46" s="89">
        <f t="shared" si="5"/>
        <v>22541.554042522945</v>
      </c>
      <c r="AH46" s="89">
        <f t="shared" si="5"/>
        <v>19681.167778773684</v>
      </c>
      <c r="AI46" s="89">
        <f t="shared" si="5"/>
        <v>11579.000151350378</v>
      </c>
      <c r="AJ46" s="89">
        <f t="shared" si="5"/>
        <v>15363.122309381111</v>
      </c>
      <c r="AK46" s="89">
        <f t="shared" si="5"/>
        <v>8189.3969885714241</v>
      </c>
      <c r="AL46" s="144">
        <f t="shared" si="5"/>
        <v>13535.042617721823</v>
      </c>
      <c r="AM46" s="135">
        <f t="shared" si="5"/>
        <v>1036563.402544758</v>
      </c>
      <c r="AN46" s="143">
        <f t="shared" si="5"/>
        <v>1032075.5828212873</v>
      </c>
      <c r="AO46" s="144">
        <f t="shared" si="5"/>
        <v>146715.69463558967</v>
      </c>
      <c r="AP46" s="135">
        <f t="shared" si="5"/>
        <v>1178791.2774568768</v>
      </c>
      <c r="AQ46" s="143">
        <f t="shared" si="5"/>
        <v>366812.76971654175</v>
      </c>
      <c r="AR46" s="144">
        <f t="shared" si="5"/>
        <v>35626.350925576589</v>
      </c>
      <c r="AS46" s="135">
        <f t="shared" si="5"/>
        <v>402439.12064211833</v>
      </c>
      <c r="AT46" s="145">
        <f t="shared" si="5"/>
        <v>444514.35802755947</v>
      </c>
      <c r="AU46" s="146">
        <f t="shared" si="5"/>
        <v>2025744.7561265547</v>
      </c>
      <c r="AV46" s="141">
        <f t="shared" si="5"/>
        <v>3062308.1586713116</v>
      </c>
    </row>
    <row r="47" spans="1:48" s="26" customFormat="1" ht="15" thickBot="1">
      <c r="A47" s="68" t="s">
        <v>251</v>
      </c>
      <c r="B47" s="29" t="s">
        <v>253</v>
      </c>
      <c r="C47" s="29" t="s">
        <v>252</v>
      </c>
      <c r="D47" s="96">
        <v>250125.94934486813</v>
      </c>
      <c r="E47" s="96">
        <v>60194.954508616676</v>
      </c>
      <c r="F47" s="96">
        <v>10196.74192516024</v>
      </c>
      <c r="G47" s="96">
        <v>17445.991582164086</v>
      </c>
      <c r="H47" s="96">
        <v>6286.3089670156442</v>
      </c>
      <c r="I47" s="96">
        <v>-2139.5936452490332</v>
      </c>
      <c r="J47" s="96">
        <v>1679.2107403931122</v>
      </c>
      <c r="K47" s="96">
        <v>11383.910225452659</v>
      </c>
      <c r="L47" s="96">
        <v>10726.494799964552</v>
      </c>
      <c r="M47" s="96">
        <v>1522.2704690992744</v>
      </c>
      <c r="N47" s="96">
        <v>4400.2554855672424</v>
      </c>
      <c r="O47" s="96">
        <v>22297.962253992995</v>
      </c>
      <c r="P47" s="96">
        <v>4953.4685996777689</v>
      </c>
      <c r="Q47" s="96">
        <v>4719.7266998525847</v>
      </c>
      <c r="R47" s="96">
        <v>151792.70945096738</v>
      </c>
      <c r="S47" s="96">
        <v>7907.0555910593639</v>
      </c>
      <c r="T47" s="96">
        <v>83543.114607856725</v>
      </c>
      <c r="U47" s="96">
        <v>52119.696216936703</v>
      </c>
      <c r="V47" s="96">
        <v>26636.75676376708</v>
      </c>
      <c r="W47" s="96">
        <v>24199.314798487285</v>
      </c>
      <c r="X47" s="96">
        <v>5333.3222248363509</v>
      </c>
      <c r="Y47" s="96">
        <v>24532.650740211699</v>
      </c>
      <c r="Z47" s="96">
        <v>10923.903910732493</v>
      </c>
      <c r="AA47" s="96">
        <v>27249.458075229282</v>
      </c>
      <c r="AB47" s="96">
        <v>3561.4973936995325</v>
      </c>
      <c r="AC47" s="96">
        <v>32133.176936411128</v>
      </c>
      <c r="AD47" s="96">
        <v>79882.766769117079</v>
      </c>
      <c r="AE47" s="96">
        <v>22144.320206441309</v>
      </c>
      <c r="AF47" s="96">
        <v>6123.9274885373416</v>
      </c>
      <c r="AG47" s="96">
        <v>23577.662835559731</v>
      </c>
      <c r="AH47" s="96">
        <v>53715.803076897471</v>
      </c>
      <c r="AI47" s="96">
        <v>57693.539887356579</v>
      </c>
      <c r="AJ47" s="96">
        <v>33254.657922483486</v>
      </c>
      <c r="AK47" s="96">
        <v>11809.024375239555</v>
      </c>
      <c r="AL47" s="132">
        <v>12818.44561652389</v>
      </c>
      <c r="AM47" s="139">
        <f>SUM(D47:AL47)</f>
        <v>1154746.4568449277</v>
      </c>
      <c r="AN47" s="156"/>
      <c r="AO47" s="157"/>
      <c r="AP47" s="157"/>
      <c r="AQ47" s="157"/>
      <c r="AR47" s="157"/>
      <c r="AS47" s="157"/>
      <c r="AT47" s="157"/>
      <c r="AU47" s="157"/>
      <c r="AV47" s="158"/>
    </row>
    <row r="48" spans="1:48" s="26" customFormat="1">
      <c r="A48" s="30"/>
      <c r="B48" s="30"/>
    </row>
    <row r="49" spans="1:48" s="26" customFormat="1">
      <c r="A49" s="30"/>
      <c r="B49" s="3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N49" s="51"/>
    </row>
    <row r="50" spans="1:48" s="26" customFormat="1"/>
    <row r="51" spans="1:48" s="26" customFormat="1"/>
    <row r="52" spans="1:48" s="26" customFormat="1"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</row>
    <row r="53" spans="1:48" s="26" customFormat="1"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>
        <f t="shared" ref="AS53:AV53" si="6">AS47-AS51</f>
        <v>0</v>
      </c>
      <c r="AT53" s="167">
        <f t="shared" si="6"/>
        <v>0</v>
      </c>
      <c r="AU53" s="167">
        <f t="shared" si="6"/>
        <v>0</v>
      </c>
      <c r="AV53" s="167">
        <f t="shared" si="6"/>
        <v>0</v>
      </c>
    </row>
    <row r="54" spans="1:48" s="26" customFormat="1">
      <c r="A54" s="30"/>
      <c r="B54" s="30"/>
      <c r="C54" s="30"/>
      <c r="AD54" s="51"/>
    </row>
    <row r="55" spans="1:48" s="26" customFormat="1">
      <c r="A55" s="30"/>
      <c r="B55" s="30"/>
      <c r="C55" s="30"/>
      <c r="AD55" s="51"/>
    </row>
    <row r="56" spans="1:48" s="26" customFormat="1">
      <c r="A56" s="30"/>
      <c r="B56" s="30"/>
      <c r="C56" s="30"/>
      <c r="AD56" s="51"/>
    </row>
    <row r="57" spans="1:48" s="26" customFormat="1">
      <c r="A57" s="30"/>
      <c r="B57" s="30"/>
      <c r="C57" s="30"/>
      <c r="AD57" s="51"/>
      <c r="AV57" s="26" t="s">
        <v>66</v>
      </c>
    </row>
    <row r="58" spans="1:48" s="26" customFormat="1">
      <c r="A58" s="30"/>
      <c r="B58" s="30"/>
      <c r="C58" s="30"/>
      <c r="AD58" s="51"/>
    </row>
    <row r="59" spans="1:48" s="26" customFormat="1">
      <c r="A59" s="30"/>
      <c r="B59" s="30"/>
      <c r="C59" s="30"/>
      <c r="AD59" s="51"/>
    </row>
    <row r="60" spans="1:48" s="26" customFormat="1">
      <c r="A60" s="30"/>
      <c r="B60" s="30"/>
      <c r="C60" s="30"/>
      <c r="AD60" s="51"/>
      <c r="AM60" s="26" t="s">
        <v>66</v>
      </c>
    </row>
    <row r="61" spans="1:48" s="26" customFormat="1">
      <c r="A61" s="30"/>
      <c r="B61" s="30"/>
      <c r="C61" s="30"/>
      <c r="AD61" s="51"/>
    </row>
    <row r="62" spans="1:48" s="26" customFormat="1">
      <c r="A62" s="30"/>
      <c r="B62" s="30"/>
      <c r="C62" s="30"/>
      <c r="AD62" s="51"/>
    </row>
    <row r="63" spans="1:48" s="26" customFormat="1">
      <c r="A63" s="30"/>
      <c r="B63" s="30"/>
      <c r="C63" s="30"/>
      <c r="AD63" s="51"/>
    </row>
    <row r="64" spans="1:48" s="26" customFormat="1">
      <c r="A64" s="30"/>
      <c r="B64" s="30"/>
      <c r="C64" s="30"/>
      <c r="AD64" s="51"/>
    </row>
    <row r="65" spans="1:30" s="26" customFormat="1">
      <c r="A65" s="30"/>
      <c r="B65" s="30"/>
      <c r="C65" s="30"/>
      <c r="AD65" s="51"/>
    </row>
    <row r="66" spans="1:30" s="26" customFormat="1">
      <c r="A66" s="30"/>
      <c r="B66" s="30"/>
      <c r="C66" s="30"/>
      <c r="AD66" s="51"/>
    </row>
    <row r="67" spans="1:30" s="26" customFormat="1">
      <c r="A67" s="30"/>
      <c r="B67" s="30"/>
      <c r="C67" s="30"/>
      <c r="AD67" s="51"/>
    </row>
    <row r="68" spans="1:30" s="26" customFormat="1">
      <c r="A68" s="30"/>
      <c r="B68" s="30"/>
      <c r="C68" s="30"/>
      <c r="AD68" s="51"/>
    </row>
    <row r="69" spans="1:30" s="26" customFormat="1">
      <c r="A69" s="30"/>
      <c r="B69" s="30"/>
      <c r="C69" s="30"/>
      <c r="AD69" s="51"/>
    </row>
    <row r="70" spans="1:30" s="26" customFormat="1">
      <c r="A70" s="30"/>
      <c r="B70" s="30"/>
      <c r="C70" s="30"/>
      <c r="AD70" s="51"/>
    </row>
    <row r="71" spans="1:30" s="26" customFormat="1">
      <c r="A71" s="30"/>
      <c r="B71" s="30"/>
      <c r="C71" s="30"/>
      <c r="AD71" s="51"/>
    </row>
    <row r="72" spans="1:30" s="26" customFormat="1">
      <c r="A72" s="30"/>
      <c r="B72" s="30"/>
      <c r="C72" s="30"/>
      <c r="AD72" s="51"/>
    </row>
    <row r="73" spans="1:30" s="26" customFormat="1">
      <c r="A73" s="30"/>
      <c r="B73" s="30"/>
      <c r="C73" s="30"/>
      <c r="AD73" s="51"/>
    </row>
    <row r="74" spans="1:30" s="26" customFormat="1">
      <c r="A74" s="30"/>
      <c r="B74" s="30"/>
      <c r="C74" s="30"/>
      <c r="AD74" s="51"/>
    </row>
    <row r="75" spans="1:30" s="26" customFormat="1">
      <c r="A75" s="30"/>
      <c r="B75" s="30"/>
      <c r="C75" s="30"/>
      <c r="AD75" s="51"/>
    </row>
    <row r="76" spans="1:30" s="26" customFormat="1">
      <c r="A76" s="30"/>
      <c r="B76" s="30"/>
      <c r="C76" s="30"/>
      <c r="AD76" s="51"/>
    </row>
    <row r="77" spans="1:30" s="26" customFormat="1">
      <c r="A77" s="30"/>
      <c r="B77" s="30"/>
      <c r="C77" s="30"/>
      <c r="AD77" s="51"/>
    </row>
    <row r="78" spans="1:30" s="26" customFormat="1">
      <c r="A78" s="30"/>
      <c r="B78" s="30"/>
      <c r="C78" s="30"/>
      <c r="AD78" s="51"/>
    </row>
    <row r="79" spans="1:30" s="26" customFormat="1">
      <c r="A79" s="30"/>
      <c r="B79" s="30"/>
      <c r="C79" s="30"/>
      <c r="AD79" s="51"/>
    </row>
    <row r="80" spans="1:30" s="26" customFormat="1">
      <c r="A80" s="30"/>
      <c r="B80" s="30"/>
      <c r="C80" s="30"/>
      <c r="AD80" s="51"/>
    </row>
    <row r="81" spans="1:30" s="26" customFormat="1">
      <c r="A81" s="30"/>
      <c r="B81" s="30"/>
      <c r="C81" s="30"/>
      <c r="AD81" s="51"/>
    </row>
    <row r="82" spans="1:30" s="26" customFormat="1">
      <c r="A82" s="30"/>
      <c r="B82" s="30"/>
      <c r="C82" s="30"/>
      <c r="AD82" s="51"/>
    </row>
    <row r="83" spans="1:30" s="26" customFormat="1">
      <c r="A83" s="30"/>
      <c r="B83" s="30"/>
      <c r="C83" s="30"/>
      <c r="AD83" s="51"/>
    </row>
    <row r="84" spans="1:30" s="26" customFormat="1">
      <c r="A84" s="30"/>
      <c r="B84" s="30"/>
      <c r="C84" s="30"/>
      <c r="AD84" s="51"/>
    </row>
    <row r="85" spans="1:30" s="26" customFormat="1">
      <c r="A85" s="30"/>
      <c r="B85" s="30"/>
      <c r="C85" s="30"/>
      <c r="AD85" s="51"/>
    </row>
    <row r="86" spans="1:30" s="26" customFormat="1">
      <c r="A86" s="30"/>
      <c r="B86" s="30"/>
      <c r="C86" s="30"/>
      <c r="AD86" s="51"/>
    </row>
    <row r="87" spans="1:30" s="26" customFormat="1">
      <c r="A87" s="30"/>
      <c r="B87" s="30"/>
      <c r="C87" s="30"/>
      <c r="AD87" s="51"/>
    </row>
    <row r="88" spans="1:30" s="26" customFormat="1">
      <c r="A88" s="30"/>
      <c r="B88" s="30"/>
      <c r="C88" s="30"/>
      <c r="AD88" s="51"/>
    </row>
    <row r="89" spans="1:30" s="26" customFormat="1">
      <c r="A89" s="30"/>
      <c r="B89" s="30"/>
      <c r="C89" s="30"/>
    </row>
    <row r="90" spans="1:30" s="26" customFormat="1">
      <c r="A90" s="30"/>
      <c r="B90" s="30"/>
      <c r="C90" s="30"/>
    </row>
    <row r="91" spans="1:30" s="26" customFormat="1">
      <c r="A91" s="30"/>
      <c r="B91" s="30"/>
      <c r="C91" s="30"/>
    </row>
    <row r="92" spans="1:30" s="26" customFormat="1">
      <c r="A92" s="30"/>
      <c r="B92" s="30"/>
      <c r="C92" s="30"/>
    </row>
    <row r="93" spans="1:30" s="26" customFormat="1">
      <c r="A93" s="30"/>
      <c r="B93" s="30"/>
      <c r="C93" s="30"/>
    </row>
    <row r="94" spans="1:30" s="26" customFormat="1">
      <c r="A94" s="30"/>
      <c r="B94" s="30"/>
      <c r="C94" s="30"/>
    </row>
    <row r="95" spans="1:30" s="26" customFormat="1">
      <c r="A95" s="30"/>
      <c r="B95" s="30"/>
      <c r="C95" s="30"/>
    </row>
    <row r="96" spans="1:30" s="26" customFormat="1">
      <c r="A96" s="30"/>
      <c r="B96" s="30"/>
      <c r="C96" s="30"/>
    </row>
    <row r="97" spans="1:3" s="26" customFormat="1">
      <c r="A97" s="30"/>
      <c r="B97" s="30"/>
      <c r="C97" s="30"/>
    </row>
    <row r="98" spans="1:3" s="26" customFormat="1">
      <c r="A98" s="30"/>
      <c r="B98" s="30"/>
      <c r="C98" s="30"/>
    </row>
    <row r="99" spans="1:3" s="26" customFormat="1">
      <c r="A99" s="30"/>
      <c r="B99" s="30"/>
      <c r="C99" s="30"/>
    </row>
    <row r="100" spans="1:3" s="26" customFormat="1">
      <c r="A100" s="30"/>
      <c r="B100" s="30"/>
      <c r="C100" s="30"/>
    </row>
    <row r="101" spans="1:3" s="26" customFormat="1">
      <c r="A101" s="30"/>
      <c r="B101" s="30"/>
      <c r="C101" s="30"/>
    </row>
    <row r="102" spans="1:3" s="26" customFormat="1">
      <c r="A102" s="30"/>
      <c r="B102" s="30"/>
      <c r="C102" s="30"/>
    </row>
    <row r="103" spans="1:3" s="26" customFormat="1">
      <c r="A103" s="30"/>
      <c r="B103" s="30"/>
      <c r="C103" s="30"/>
    </row>
    <row r="104" spans="1:3" s="26" customFormat="1">
      <c r="A104" s="30"/>
      <c r="B104" s="30"/>
      <c r="C104" s="30"/>
    </row>
    <row r="105" spans="1:3" s="26" customFormat="1">
      <c r="A105" s="30"/>
      <c r="B105" s="30"/>
      <c r="C105" s="30"/>
    </row>
    <row r="106" spans="1:3" s="26" customFormat="1">
      <c r="A106" s="30"/>
      <c r="B106" s="30"/>
      <c r="C106" s="30"/>
    </row>
    <row r="107" spans="1:3" s="26" customFormat="1">
      <c r="A107" s="30"/>
      <c r="B107" s="30"/>
      <c r="C107" s="30"/>
    </row>
    <row r="108" spans="1:3" s="26" customFormat="1">
      <c r="A108" s="30"/>
      <c r="B108" s="30"/>
      <c r="C108" s="30"/>
    </row>
    <row r="109" spans="1:3" s="26" customFormat="1">
      <c r="A109" s="30"/>
      <c r="B109" s="30"/>
      <c r="C109" s="30"/>
    </row>
    <row r="110" spans="1:3" s="26" customFormat="1">
      <c r="A110" s="30"/>
      <c r="B110" s="30"/>
      <c r="C110" s="30"/>
    </row>
    <row r="111" spans="1:3" s="26" customFormat="1">
      <c r="A111" s="30"/>
      <c r="B111" s="30"/>
      <c r="C111" s="30"/>
    </row>
    <row r="112" spans="1:3" s="26" customFormat="1">
      <c r="A112" s="30"/>
      <c r="B112" s="30"/>
      <c r="C112" s="30"/>
    </row>
    <row r="113" spans="1:3" s="26" customFormat="1">
      <c r="A113" s="30"/>
      <c r="B113" s="30"/>
      <c r="C113" s="30"/>
    </row>
    <row r="114" spans="1:3" s="26" customFormat="1">
      <c r="A114" s="30"/>
      <c r="B114" s="30"/>
      <c r="C114" s="30"/>
    </row>
    <row r="115" spans="1:3" s="26" customFormat="1">
      <c r="A115" s="30"/>
      <c r="B115" s="30"/>
      <c r="C115" s="30"/>
    </row>
    <row r="116" spans="1:3" s="26" customFormat="1">
      <c r="A116" s="30"/>
      <c r="B116" s="30"/>
      <c r="C116" s="30"/>
    </row>
    <row r="117" spans="1:3" s="26" customFormat="1">
      <c r="A117" s="30"/>
      <c r="B117" s="30"/>
      <c r="C117" s="30"/>
    </row>
    <row r="118" spans="1:3" s="26" customFormat="1">
      <c r="A118" s="30"/>
      <c r="B118" s="30"/>
      <c r="C118" s="30"/>
    </row>
    <row r="119" spans="1:3" s="26" customFormat="1">
      <c r="A119" s="30"/>
      <c r="B119" s="30"/>
      <c r="C119" s="30"/>
    </row>
    <row r="120" spans="1:3" s="26" customFormat="1">
      <c r="A120" s="30"/>
      <c r="B120" s="30"/>
      <c r="C120" s="30"/>
    </row>
    <row r="121" spans="1:3" s="26" customFormat="1">
      <c r="A121" s="30"/>
      <c r="B121" s="30"/>
      <c r="C121" s="30"/>
    </row>
    <row r="122" spans="1:3" s="26" customFormat="1">
      <c r="A122" s="30"/>
      <c r="B122" s="30"/>
      <c r="C122" s="30"/>
    </row>
    <row r="123" spans="1:3" s="26" customFormat="1">
      <c r="A123" s="30"/>
      <c r="B123" s="30"/>
      <c r="C123" s="30"/>
    </row>
    <row r="124" spans="1:3" s="26" customFormat="1">
      <c r="A124" s="30"/>
      <c r="B124" s="30"/>
      <c r="C124" s="30"/>
    </row>
    <row r="125" spans="1:3" s="26" customFormat="1">
      <c r="A125" s="30"/>
      <c r="B125" s="30"/>
      <c r="C125" s="30"/>
    </row>
    <row r="126" spans="1:3" s="26" customFormat="1">
      <c r="A126" s="30"/>
      <c r="B126" s="30"/>
      <c r="C126" s="30"/>
    </row>
    <row r="127" spans="1:3" s="26" customFormat="1">
      <c r="A127" s="30"/>
      <c r="B127" s="30"/>
      <c r="C127" s="30"/>
    </row>
    <row r="128" spans="1:3" s="26" customFormat="1">
      <c r="A128" s="30"/>
      <c r="B128" s="30"/>
      <c r="C128" s="30"/>
    </row>
    <row r="129" spans="1:3" s="26" customFormat="1">
      <c r="A129" s="30"/>
      <c r="B129" s="30"/>
      <c r="C129" s="30"/>
    </row>
    <row r="130" spans="1:3" s="26" customFormat="1">
      <c r="A130" s="30"/>
      <c r="B130" s="30"/>
      <c r="C130" s="30"/>
    </row>
    <row r="131" spans="1:3" s="26" customFormat="1">
      <c r="A131" s="30"/>
      <c r="B131" s="30"/>
      <c r="C131" s="30"/>
    </row>
    <row r="132" spans="1:3" s="26" customFormat="1">
      <c r="A132" s="30"/>
      <c r="B132" s="30"/>
      <c r="C132" s="30"/>
    </row>
    <row r="133" spans="1:3" s="26" customFormat="1">
      <c r="A133" s="30"/>
      <c r="B133" s="30"/>
      <c r="C133" s="30"/>
    </row>
    <row r="134" spans="1:3" s="26" customFormat="1">
      <c r="A134" s="30"/>
      <c r="B134" s="30"/>
      <c r="C134" s="30"/>
    </row>
    <row r="135" spans="1:3" s="26" customFormat="1">
      <c r="A135" s="30"/>
      <c r="B135" s="30"/>
      <c r="C135" s="30"/>
    </row>
    <row r="136" spans="1:3" s="26" customFormat="1">
      <c r="A136" s="30"/>
      <c r="B136" s="30"/>
      <c r="C136" s="30"/>
    </row>
    <row r="137" spans="1:3" s="26" customFormat="1">
      <c r="A137" s="30"/>
      <c r="B137" s="30"/>
      <c r="C137" s="30"/>
    </row>
    <row r="138" spans="1:3" s="26" customFormat="1">
      <c r="A138" s="30"/>
      <c r="B138" s="30"/>
      <c r="C138" s="30"/>
    </row>
    <row r="139" spans="1:3" s="26" customFormat="1">
      <c r="A139" s="30"/>
      <c r="B139" s="30"/>
      <c r="C139" s="30"/>
    </row>
    <row r="140" spans="1:3" s="26" customFormat="1">
      <c r="A140" s="30"/>
      <c r="B140" s="30"/>
      <c r="C140" s="30"/>
    </row>
    <row r="141" spans="1:3" s="26" customFormat="1">
      <c r="A141" s="30"/>
      <c r="B141" s="30"/>
      <c r="C141" s="30"/>
    </row>
    <row r="142" spans="1:3" s="26" customFormat="1">
      <c r="A142" s="30"/>
      <c r="B142" s="30"/>
      <c r="C142" s="30"/>
    </row>
    <row r="143" spans="1:3" s="26" customFormat="1">
      <c r="A143" s="30"/>
      <c r="B143" s="30"/>
      <c r="C143" s="30"/>
    </row>
    <row r="144" spans="1:3" s="26" customFormat="1">
      <c r="A144" s="30"/>
      <c r="B144" s="30"/>
      <c r="C144" s="30"/>
    </row>
    <row r="145" spans="1:3" s="26" customFormat="1">
      <c r="A145" s="30"/>
      <c r="B145" s="30"/>
      <c r="C145" s="30"/>
    </row>
    <row r="146" spans="1:3" s="26" customFormat="1">
      <c r="A146" s="30"/>
      <c r="B146" s="30"/>
      <c r="C146" s="30"/>
    </row>
    <row r="147" spans="1:3" s="26" customFormat="1">
      <c r="A147" s="30"/>
      <c r="B147" s="30"/>
      <c r="C147" s="30"/>
    </row>
    <row r="148" spans="1:3" s="26" customFormat="1">
      <c r="A148" s="30"/>
      <c r="B148" s="30"/>
      <c r="C148" s="30"/>
    </row>
    <row r="149" spans="1:3" s="26" customFormat="1">
      <c r="A149" s="30"/>
      <c r="B149" s="30"/>
      <c r="C149" s="30"/>
    </row>
    <row r="150" spans="1:3" s="26" customFormat="1">
      <c r="A150" s="30"/>
      <c r="B150" s="30"/>
      <c r="C150" s="30"/>
    </row>
    <row r="151" spans="1:3" s="26" customFormat="1">
      <c r="A151" s="30"/>
      <c r="B151" s="30"/>
      <c r="C151" s="30"/>
    </row>
    <row r="152" spans="1:3" s="26" customFormat="1">
      <c r="A152" s="30"/>
      <c r="B152" s="30"/>
      <c r="C152" s="30"/>
    </row>
    <row r="153" spans="1:3" s="26" customFormat="1">
      <c r="A153" s="30"/>
      <c r="B153" s="30"/>
      <c r="C153" s="30"/>
    </row>
    <row r="154" spans="1:3" s="26" customFormat="1">
      <c r="A154" s="30"/>
      <c r="B154" s="30"/>
      <c r="C154" s="30"/>
    </row>
    <row r="155" spans="1:3" s="26" customFormat="1">
      <c r="A155" s="30"/>
      <c r="B155" s="30"/>
      <c r="C155" s="30"/>
    </row>
    <row r="156" spans="1:3" s="26" customFormat="1">
      <c r="A156" s="30"/>
      <c r="B156" s="30"/>
      <c r="C156" s="30"/>
    </row>
    <row r="157" spans="1:3" s="26" customFormat="1">
      <c r="A157" s="30"/>
      <c r="B157" s="30"/>
      <c r="C157" s="30"/>
    </row>
    <row r="158" spans="1:3" s="26" customFormat="1">
      <c r="A158" s="30"/>
      <c r="B158" s="30"/>
      <c r="C158" s="30"/>
    </row>
    <row r="159" spans="1:3" s="26" customFormat="1">
      <c r="A159" s="30"/>
      <c r="B159" s="30"/>
      <c r="C159" s="30"/>
    </row>
    <row r="160" spans="1:3" s="26" customFormat="1">
      <c r="A160" s="30"/>
      <c r="B160" s="30"/>
      <c r="C160" s="30"/>
    </row>
    <row r="161" spans="1:3" s="26" customFormat="1">
      <c r="A161" s="30"/>
      <c r="B161" s="30"/>
      <c r="C161" s="30"/>
    </row>
    <row r="162" spans="1:3" s="26" customFormat="1">
      <c r="A162" s="30"/>
      <c r="B162" s="30"/>
      <c r="C162" s="30"/>
    </row>
    <row r="163" spans="1:3" s="26" customFormat="1">
      <c r="A163" s="30"/>
      <c r="B163" s="30"/>
      <c r="C163" s="30"/>
    </row>
    <row r="164" spans="1:3" s="26" customFormat="1">
      <c r="A164" s="30"/>
      <c r="B164" s="30"/>
      <c r="C164" s="30"/>
    </row>
    <row r="165" spans="1:3" s="26" customFormat="1">
      <c r="A165" s="30"/>
      <c r="B165" s="30"/>
      <c r="C165" s="30"/>
    </row>
    <row r="166" spans="1:3" s="26" customFormat="1">
      <c r="A166" s="30"/>
      <c r="B166" s="30"/>
      <c r="C166" s="30"/>
    </row>
    <row r="167" spans="1:3" s="26" customFormat="1">
      <c r="A167" s="30"/>
      <c r="B167" s="30"/>
      <c r="C167" s="30"/>
    </row>
    <row r="168" spans="1:3" s="26" customFormat="1">
      <c r="A168" s="30"/>
      <c r="B168" s="30"/>
      <c r="C168" s="30"/>
    </row>
    <row r="169" spans="1:3" s="26" customFormat="1">
      <c r="A169" s="30"/>
      <c r="B169" s="30"/>
      <c r="C169" s="30"/>
    </row>
    <row r="170" spans="1:3" s="26" customFormat="1">
      <c r="A170" s="30"/>
      <c r="B170" s="30"/>
      <c r="C170" s="30"/>
    </row>
  </sheetData>
  <sheetProtection selectLockedCells="1" selectUnlockedCells="1"/>
  <mergeCells count="6">
    <mergeCell ref="AN5:AV5"/>
    <mergeCell ref="A6:B9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CC"/>
  </sheetPr>
  <dimension ref="A1:AQ160"/>
  <sheetViews>
    <sheetView showGridLines="0" showZeros="0" zoomScale="80" zoomScaleNormal="80" workbookViewId="0">
      <pane xSplit="2" ySplit="10" topLeftCell="C11" activePane="bottomRight" state="frozen"/>
      <selection activeCell="C51" sqref="C51"/>
      <selection pane="topRight" activeCell="C51" sqref="C51"/>
      <selection pane="bottomLeft" activeCell="C51" sqref="C51"/>
      <selection pane="bottomRight" sqref="A1:C1"/>
    </sheetView>
  </sheetViews>
  <sheetFormatPr defaultRowHeight="14.25"/>
  <cols>
    <col min="1" max="1" width="13.7109375" style="21" customWidth="1"/>
    <col min="2" max="3" width="21.7109375" style="21" customWidth="1"/>
    <col min="4" max="7" width="10.7109375" style="18" customWidth="1"/>
    <col min="8" max="8" width="13.7109375" style="18" bestFit="1" customWidth="1"/>
    <col min="9" max="10" width="10.7109375" style="18" customWidth="1"/>
    <col min="11" max="11" width="10.85546875" style="18" customWidth="1"/>
    <col min="12" max="16" width="10.7109375" style="18" customWidth="1"/>
    <col min="17" max="17" width="10.85546875" style="18" customWidth="1"/>
    <col min="18" max="19" width="10.7109375" style="18" customWidth="1"/>
    <col min="20" max="20" width="13.7109375" style="18" bestFit="1" customWidth="1"/>
    <col min="21" max="22" width="10.7109375" style="18" customWidth="1"/>
    <col min="23" max="23" width="13.7109375" style="18" bestFit="1" customWidth="1"/>
    <col min="24" max="24" width="10.7109375" style="18" customWidth="1"/>
    <col min="25" max="25" width="13.7109375" style="18" bestFit="1" customWidth="1"/>
    <col min="26" max="30" width="10.7109375" style="18" customWidth="1"/>
    <col min="31" max="31" width="10.7109375" style="27" customWidth="1"/>
    <col min="32" max="35" width="10.7109375" style="18" customWidth="1"/>
    <col min="36" max="38" width="13.7109375" style="18" bestFit="1" customWidth="1"/>
    <col min="39" max="39" width="13.42578125" style="18" customWidth="1"/>
    <col min="40" max="40" width="19.85546875" style="18" customWidth="1"/>
    <col min="41" max="41" width="15.28515625" style="18" bestFit="1" customWidth="1"/>
    <col min="42" max="42" width="10" style="18" bestFit="1" customWidth="1"/>
    <col min="43" max="43" width="13.140625" style="18" bestFit="1" customWidth="1"/>
    <col min="44" max="16384" width="9.140625" style="18"/>
  </cols>
  <sheetData>
    <row r="1" spans="1:43">
      <c r="A1" s="253" t="s">
        <v>286</v>
      </c>
      <c r="B1" s="253"/>
      <c r="C1" s="253"/>
      <c r="D1" s="17"/>
      <c r="AE1" s="18"/>
    </row>
    <row r="2" spans="1:43" ht="15" customHeight="1">
      <c r="A2" s="244" t="s">
        <v>307</v>
      </c>
      <c r="B2" s="244"/>
      <c r="C2" s="244"/>
      <c r="D2" s="17"/>
      <c r="AE2" s="18"/>
    </row>
    <row r="3" spans="1:43">
      <c r="A3" s="254" t="s">
        <v>287</v>
      </c>
      <c r="B3" s="254"/>
      <c r="C3" s="254"/>
      <c r="D3" s="17"/>
      <c r="AE3" s="18"/>
    </row>
    <row r="4" spans="1:43" ht="15" thickBot="1">
      <c r="A4" s="244" t="s">
        <v>309</v>
      </c>
      <c r="B4" s="244"/>
      <c r="C4" s="244"/>
      <c r="D4" s="17"/>
      <c r="AE4" s="18"/>
      <c r="AN4" s="86" t="s">
        <v>282</v>
      </c>
      <c r="AO4" s="86"/>
      <c r="AP4" s="86"/>
    </row>
    <row r="5" spans="1:43" ht="15.75" customHeight="1">
      <c r="A5" s="90"/>
      <c r="B5" s="91"/>
      <c r="C5" s="91"/>
      <c r="D5" s="110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111"/>
      <c r="AO5" s="112"/>
    </row>
    <row r="6" spans="1:43" ht="50.25" customHeight="1">
      <c r="A6" s="250" t="s">
        <v>296</v>
      </c>
      <c r="B6" s="251"/>
      <c r="C6" s="84" t="s">
        <v>68</v>
      </c>
      <c r="D6" s="45" t="s">
        <v>69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301</v>
      </c>
      <c r="N6" s="40" t="s">
        <v>11</v>
      </c>
      <c r="O6" s="40" t="s">
        <v>12</v>
      </c>
      <c r="P6" s="40" t="s">
        <v>13</v>
      </c>
      <c r="Q6" s="40" t="s">
        <v>14</v>
      </c>
      <c r="R6" s="40" t="s">
        <v>0</v>
      </c>
      <c r="S6" s="40" t="s">
        <v>15</v>
      </c>
      <c r="T6" s="40" t="s">
        <v>16</v>
      </c>
      <c r="U6" s="40" t="s">
        <v>17</v>
      </c>
      <c r="V6" s="40" t="s">
        <v>18</v>
      </c>
      <c r="W6" s="40" t="s">
        <v>19</v>
      </c>
      <c r="X6" s="40" t="s">
        <v>70</v>
      </c>
      <c r="Y6" s="40" t="s">
        <v>20</v>
      </c>
      <c r="Z6" s="40" t="s">
        <v>21</v>
      </c>
      <c r="AA6" s="40" t="s">
        <v>22</v>
      </c>
      <c r="AB6" s="40" t="s">
        <v>23</v>
      </c>
      <c r="AC6" s="40" t="s">
        <v>24</v>
      </c>
      <c r="AD6" s="40" t="s">
        <v>25</v>
      </c>
      <c r="AE6" s="40" t="s">
        <v>26</v>
      </c>
      <c r="AF6" s="40" t="s">
        <v>271</v>
      </c>
      <c r="AG6" s="40" t="s">
        <v>27</v>
      </c>
      <c r="AH6" s="40" t="s">
        <v>28</v>
      </c>
      <c r="AI6" s="40" t="s">
        <v>29</v>
      </c>
      <c r="AJ6" s="40" t="s">
        <v>30</v>
      </c>
      <c r="AK6" s="40" t="s">
        <v>31</v>
      </c>
      <c r="AL6" s="44" t="s">
        <v>32</v>
      </c>
      <c r="AM6" s="75" t="s">
        <v>71</v>
      </c>
      <c r="AN6" s="87" t="s">
        <v>255</v>
      </c>
      <c r="AO6" s="79" t="s">
        <v>256</v>
      </c>
    </row>
    <row r="7" spans="1:43" ht="15.75" customHeight="1">
      <c r="A7" s="240"/>
      <c r="B7" s="241"/>
      <c r="C7" s="65" t="s">
        <v>77</v>
      </c>
      <c r="D7" s="42" t="s">
        <v>78</v>
      </c>
      <c r="E7" s="42" t="s">
        <v>79</v>
      </c>
      <c r="F7" s="42" t="s">
        <v>80</v>
      </c>
      <c r="G7" s="42" t="s">
        <v>81</v>
      </c>
      <c r="H7" s="42" t="s">
        <v>82</v>
      </c>
      <c r="I7" s="42" t="s">
        <v>83</v>
      </c>
      <c r="J7" s="42" t="s">
        <v>84</v>
      </c>
      <c r="K7" s="42" t="s">
        <v>85</v>
      </c>
      <c r="L7" s="42" t="s">
        <v>86</v>
      </c>
      <c r="M7" s="42" t="s">
        <v>302</v>
      </c>
      <c r="N7" s="42" t="s">
        <v>87</v>
      </c>
      <c r="O7" s="42" t="s">
        <v>88</v>
      </c>
      <c r="P7" s="42" t="s">
        <v>89</v>
      </c>
      <c r="Q7" s="42" t="s">
        <v>90</v>
      </c>
      <c r="R7" s="42" t="s">
        <v>91</v>
      </c>
      <c r="S7" s="42" t="s">
        <v>92</v>
      </c>
      <c r="T7" s="42" t="s">
        <v>93</v>
      </c>
      <c r="U7" s="42" t="s">
        <v>94</v>
      </c>
      <c r="V7" s="42" t="s">
        <v>95</v>
      </c>
      <c r="W7" s="42" t="s">
        <v>96</v>
      </c>
      <c r="X7" s="42" t="s">
        <v>97</v>
      </c>
      <c r="Y7" s="42" t="s">
        <v>98</v>
      </c>
      <c r="Z7" s="42" t="s">
        <v>99</v>
      </c>
      <c r="AA7" s="42" t="s">
        <v>100</v>
      </c>
      <c r="AB7" s="42" t="s">
        <v>101</v>
      </c>
      <c r="AC7" s="42" t="s">
        <v>102</v>
      </c>
      <c r="AD7" s="42" t="s">
        <v>103</v>
      </c>
      <c r="AE7" s="42" t="s">
        <v>104</v>
      </c>
      <c r="AF7" s="42" t="s">
        <v>105</v>
      </c>
      <c r="AG7" s="42" t="s">
        <v>106</v>
      </c>
      <c r="AH7" s="42" t="s">
        <v>107</v>
      </c>
      <c r="AI7" s="42" t="s">
        <v>108</v>
      </c>
      <c r="AJ7" s="42" t="s">
        <v>109</v>
      </c>
      <c r="AK7" s="42" t="s">
        <v>110</v>
      </c>
      <c r="AL7" s="42" t="s">
        <v>67</v>
      </c>
      <c r="AM7" s="60"/>
      <c r="AN7" s="39"/>
      <c r="AO7" s="57" t="s">
        <v>240</v>
      </c>
    </row>
    <row r="8" spans="1:43" ht="50.25" customHeight="1">
      <c r="A8" s="240"/>
      <c r="B8" s="241"/>
      <c r="C8" s="64" t="s">
        <v>116</v>
      </c>
      <c r="D8" s="45" t="s">
        <v>33</v>
      </c>
      <c r="E8" s="40" t="s">
        <v>34</v>
      </c>
      <c r="F8" s="40" t="s">
        <v>35</v>
      </c>
      <c r="G8" s="40" t="s">
        <v>36</v>
      </c>
      <c r="H8" s="40" t="s">
        <v>37</v>
      </c>
      <c r="I8" s="40" t="s">
        <v>38</v>
      </c>
      <c r="J8" s="40" t="s">
        <v>39</v>
      </c>
      <c r="K8" s="40" t="s">
        <v>40</v>
      </c>
      <c r="L8" s="40" t="s">
        <v>41</v>
      </c>
      <c r="M8" s="40" t="s">
        <v>303</v>
      </c>
      <c r="N8" s="40" t="s">
        <v>42</v>
      </c>
      <c r="O8" s="40" t="s">
        <v>43</v>
      </c>
      <c r="P8" s="40" t="s">
        <v>44</v>
      </c>
      <c r="Q8" s="40" t="s">
        <v>45</v>
      </c>
      <c r="R8" s="40" t="s">
        <v>1</v>
      </c>
      <c r="S8" s="40" t="s">
        <v>46</v>
      </c>
      <c r="T8" s="40" t="s">
        <v>47</v>
      </c>
      <c r="U8" s="40" t="s">
        <v>48</v>
      </c>
      <c r="V8" s="40" t="s">
        <v>49</v>
      </c>
      <c r="W8" s="40" t="s">
        <v>50</v>
      </c>
      <c r="X8" s="40" t="s">
        <v>51</v>
      </c>
      <c r="Y8" s="40" t="s">
        <v>52</v>
      </c>
      <c r="Z8" s="40" t="s">
        <v>53</v>
      </c>
      <c r="AA8" s="40" t="s">
        <v>54</v>
      </c>
      <c r="AB8" s="40" t="s">
        <v>55</v>
      </c>
      <c r="AC8" s="40" t="s">
        <v>56</v>
      </c>
      <c r="AD8" s="40" t="s">
        <v>57</v>
      </c>
      <c r="AE8" s="40" t="s">
        <v>58</v>
      </c>
      <c r="AF8" s="40" t="s">
        <v>59</v>
      </c>
      <c r="AG8" s="40" t="s">
        <v>60</v>
      </c>
      <c r="AH8" s="40" t="s">
        <v>61</v>
      </c>
      <c r="AI8" s="40" t="s">
        <v>62</v>
      </c>
      <c r="AJ8" s="40" t="s">
        <v>63</v>
      </c>
      <c r="AK8" s="40" t="s">
        <v>64</v>
      </c>
      <c r="AL8" s="44" t="s">
        <v>65</v>
      </c>
      <c r="AM8" s="73" t="s">
        <v>2</v>
      </c>
      <c r="AN8" s="41" t="s">
        <v>257</v>
      </c>
      <c r="AO8" s="70" t="s">
        <v>254</v>
      </c>
    </row>
    <row r="9" spans="1:43" ht="15.75" customHeight="1">
      <c r="A9" s="242"/>
      <c r="B9" s="243"/>
      <c r="C9" s="66" t="s">
        <v>122</v>
      </c>
      <c r="D9" s="42" t="s">
        <v>78</v>
      </c>
      <c r="E9" s="42" t="s">
        <v>79</v>
      </c>
      <c r="F9" s="42" t="s">
        <v>80</v>
      </c>
      <c r="G9" s="42" t="s">
        <v>81</v>
      </c>
      <c r="H9" s="42" t="s">
        <v>82</v>
      </c>
      <c r="I9" s="42" t="s">
        <v>83</v>
      </c>
      <c r="J9" s="42" t="s">
        <v>84</v>
      </c>
      <c r="K9" s="42" t="s">
        <v>85</v>
      </c>
      <c r="L9" s="42" t="s">
        <v>86</v>
      </c>
      <c r="M9" s="42" t="s">
        <v>302</v>
      </c>
      <c r="N9" s="42" t="s">
        <v>87</v>
      </c>
      <c r="O9" s="42" t="s">
        <v>88</v>
      </c>
      <c r="P9" s="42" t="s">
        <v>89</v>
      </c>
      <c r="Q9" s="42" t="s">
        <v>90</v>
      </c>
      <c r="R9" s="42" t="s">
        <v>91</v>
      </c>
      <c r="S9" s="42" t="s">
        <v>92</v>
      </c>
      <c r="T9" s="42" t="s">
        <v>93</v>
      </c>
      <c r="U9" s="42" t="s">
        <v>94</v>
      </c>
      <c r="V9" s="42" t="s">
        <v>95</v>
      </c>
      <c r="W9" s="42" t="s">
        <v>96</v>
      </c>
      <c r="X9" s="42" t="s">
        <v>97</v>
      </c>
      <c r="Y9" s="42" t="s">
        <v>98</v>
      </c>
      <c r="Z9" s="42" t="s">
        <v>99</v>
      </c>
      <c r="AA9" s="42" t="s">
        <v>100</v>
      </c>
      <c r="AB9" s="42" t="s">
        <v>101</v>
      </c>
      <c r="AC9" s="42" t="s">
        <v>102</v>
      </c>
      <c r="AD9" s="42" t="s">
        <v>103</v>
      </c>
      <c r="AE9" s="42" t="s">
        <v>104</v>
      </c>
      <c r="AF9" s="42" t="s">
        <v>105</v>
      </c>
      <c r="AG9" s="42" t="s">
        <v>106</v>
      </c>
      <c r="AH9" s="42" t="s">
        <v>107</v>
      </c>
      <c r="AI9" s="42" t="s">
        <v>108</v>
      </c>
      <c r="AJ9" s="42" t="s">
        <v>109</v>
      </c>
      <c r="AK9" s="42" t="s">
        <v>110</v>
      </c>
      <c r="AL9" s="42" t="s">
        <v>67</v>
      </c>
      <c r="AM9" s="59" t="s">
        <v>123</v>
      </c>
      <c r="AN9" s="76" t="s">
        <v>232</v>
      </c>
      <c r="AO9" s="79" t="s">
        <v>240</v>
      </c>
    </row>
    <row r="10" spans="1:43">
      <c r="A10" s="63" t="s">
        <v>270</v>
      </c>
      <c r="B10" s="67" t="s">
        <v>68</v>
      </c>
      <c r="C10" s="64" t="s">
        <v>116</v>
      </c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50"/>
    </row>
    <row r="11" spans="1:43">
      <c r="A11" s="182" t="s">
        <v>124</v>
      </c>
      <c r="B11" s="25" t="s">
        <v>69</v>
      </c>
      <c r="C11" s="172" t="s">
        <v>33</v>
      </c>
      <c r="D11" s="133">
        <v>63613.073900957868</v>
      </c>
      <c r="E11" s="88">
        <v>170.09264542016808</v>
      </c>
      <c r="F11" s="88">
        <v>16900.526310287118</v>
      </c>
      <c r="G11" s="88">
        <v>1295.4605173593775</v>
      </c>
      <c r="H11" s="88">
        <v>554.5731506764572</v>
      </c>
      <c r="I11" s="88">
        <v>3.962517264916682</v>
      </c>
      <c r="J11" s="88">
        <v>45.055238920613682</v>
      </c>
      <c r="K11" s="88">
        <v>32.910496021359556</v>
      </c>
      <c r="L11" s="88">
        <v>127.59433749647553</v>
      </c>
      <c r="M11" s="88">
        <v>1.8822845475902239</v>
      </c>
      <c r="N11" s="88">
        <v>92.847583879557803</v>
      </c>
      <c r="O11" s="88">
        <v>21.043261781943926</v>
      </c>
      <c r="P11" s="88">
        <v>5.274271197165362</v>
      </c>
      <c r="Q11" s="88">
        <v>378.87256160035196</v>
      </c>
      <c r="R11" s="88">
        <v>1187.8897272537972</v>
      </c>
      <c r="S11" s="88">
        <v>7.7352401033065386</v>
      </c>
      <c r="T11" s="88">
        <v>4843.215345033258</v>
      </c>
      <c r="U11" s="88">
        <v>982.4094999188568</v>
      </c>
      <c r="V11" s="88">
        <v>152.00817515365691</v>
      </c>
      <c r="W11" s="88">
        <v>27.903364593282831</v>
      </c>
      <c r="X11" s="88">
        <v>13.607558992443057</v>
      </c>
      <c r="Y11" s="88">
        <v>8394.4538834055274</v>
      </c>
      <c r="Z11" s="88">
        <v>78.594770066651094</v>
      </c>
      <c r="AA11" s="88">
        <v>196.19145857019342</v>
      </c>
      <c r="AB11" s="88">
        <v>2.5002363232331195</v>
      </c>
      <c r="AC11" s="88">
        <v>100.5606962097643</v>
      </c>
      <c r="AD11" s="88">
        <v>147.8697228919354</v>
      </c>
      <c r="AE11" s="88">
        <v>190.86384362714082</v>
      </c>
      <c r="AF11" s="88">
        <v>16.7310506019992</v>
      </c>
      <c r="AG11" s="88">
        <v>96.010485484016655</v>
      </c>
      <c r="AH11" s="88">
        <v>764.46279788669813</v>
      </c>
      <c r="AI11" s="88">
        <v>327.76484019054459</v>
      </c>
      <c r="AJ11" s="88">
        <v>438.56152688773659</v>
      </c>
      <c r="AK11" s="88">
        <v>44.024861628630738</v>
      </c>
      <c r="AL11" s="131">
        <v>282.25242383691432</v>
      </c>
      <c r="AM11" s="148">
        <f t="shared" ref="AM11:AM51" si="0">SUM(D11:AL11)</f>
        <v>101538.78058607051</v>
      </c>
      <c r="AN11" s="137">
        <v>270800.05704767624</v>
      </c>
      <c r="AO11" s="162">
        <f t="shared" ref="AO11:AO45" si="1">AM11+AN11</f>
        <v>372338.83763374673</v>
      </c>
      <c r="AQ11" s="100"/>
    </row>
    <row r="12" spans="1:43">
      <c r="A12" s="47" t="s">
        <v>127</v>
      </c>
      <c r="B12" s="24" t="s">
        <v>3</v>
      </c>
      <c r="C12" s="24" t="s">
        <v>34</v>
      </c>
      <c r="D12" s="133">
        <v>144.90683425458943</v>
      </c>
      <c r="E12" s="88">
        <v>14477.36616133198</v>
      </c>
      <c r="F12" s="88">
        <v>40.413820414947608</v>
      </c>
      <c r="G12" s="88">
        <v>28.514051797134162</v>
      </c>
      <c r="H12" s="88">
        <v>8.1112450246711401</v>
      </c>
      <c r="I12" s="88">
        <v>8110.076376531214</v>
      </c>
      <c r="J12" s="88">
        <v>153.70869092258567</v>
      </c>
      <c r="K12" s="88">
        <v>2916.6380928943418</v>
      </c>
      <c r="L12" s="88">
        <v>6125.0639272228582</v>
      </c>
      <c r="M12" s="88">
        <v>0.63030985856624666</v>
      </c>
      <c r="N12" s="88">
        <v>92.658164951249802</v>
      </c>
      <c r="O12" s="88">
        <v>2.2828548711482561</v>
      </c>
      <c r="P12" s="88">
        <v>5.9190892609070662</v>
      </c>
      <c r="Q12" s="88">
        <v>50.833363377450105</v>
      </c>
      <c r="R12" s="88">
        <v>15006.221116017878</v>
      </c>
      <c r="S12" s="88">
        <v>0.63558027832880859</v>
      </c>
      <c r="T12" s="88">
        <v>293.88600497919379</v>
      </c>
      <c r="U12" s="88">
        <v>288.6472712050026</v>
      </c>
      <c r="V12" s="88">
        <v>9.0234825988402427</v>
      </c>
      <c r="W12" s="88">
        <v>136.68439668431111</v>
      </c>
      <c r="X12" s="88">
        <v>1.4129382670847008</v>
      </c>
      <c r="Y12" s="88">
        <v>6.9132427936597471</v>
      </c>
      <c r="Z12" s="88">
        <v>1.7794308247362565</v>
      </c>
      <c r="AA12" s="88">
        <v>5.3626666209506562</v>
      </c>
      <c r="AB12" s="88">
        <v>1.322003948678194</v>
      </c>
      <c r="AC12" s="88">
        <v>0.71984955826486785</v>
      </c>
      <c r="AD12" s="88">
        <v>13.085108047128207</v>
      </c>
      <c r="AE12" s="88">
        <v>8.2490790998438417</v>
      </c>
      <c r="AF12" s="88">
        <v>4.2021397330952519</v>
      </c>
      <c r="AG12" s="88">
        <v>183.10937700278848</v>
      </c>
      <c r="AH12" s="88">
        <v>6.3362906339050555</v>
      </c>
      <c r="AI12" s="88">
        <v>5.3506429164381091</v>
      </c>
      <c r="AJ12" s="88">
        <v>23.087182979721678</v>
      </c>
      <c r="AK12" s="88">
        <v>2.2701677932096431</v>
      </c>
      <c r="AL12" s="131">
        <v>29.479562066109668</v>
      </c>
      <c r="AM12" s="149">
        <f t="shared" si="0"/>
        <v>48184.900516762806</v>
      </c>
      <c r="AN12" s="137">
        <v>65387.979405670485</v>
      </c>
      <c r="AO12" s="163">
        <f t="shared" si="1"/>
        <v>113572.87992243329</v>
      </c>
      <c r="AQ12" s="100"/>
    </row>
    <row r="13" spans="1:43">
      <c r="A13" s="47" t="s">
        <v>129</v>
      </c>
      <c r="B13" s="24" t="s">
        <v>4</v>
      </c>
      <c r="C13" s="24" t="s">
        <v>35</v>
      </c>
      <c r="D13" s="133">
        <v>1186.5544546234134</v>
      </c>
      <c r="E13" s="88">
        <v>68.006547807829975</v>
      </c>
      <c r="F13" s="88">
        <v>2056.53515344896</v>
      </c>
      <c r="G13" s="88">
        <v>41.508563067128073</v>
      </c>
      <c r="H13" s="88">
        <v>107.13059690582863</v>
      </c>
      <c r="I13" s="88">
        <v>3.7116752379084819</v>
      </c>
      <c r="J13" s="88">
        <v>20.018706028360572</v>
      </c>
      <c r="K13" s="88">
        <v>92.518899428021314</v>
      </c>
      <c r="L13" s="88">
        <v>96.100396974105763</v>
      </c>
      <c r="M13" s="88">
        <v>2.1764089071144324</v>
      </c>
      <c r="N13" s="88">
        <v>58.651379268444984</v>
      </c>
      <c r="O13" s="88">
        <v>22.537169138097944</v>
      </c>
      <c r="P13" s="88">
        <v>3.954599206212809</v>
      </c>
      <c r="Q13" s="88">
        <v>45.261166738351093</v>
      </c>
      <c r="R13" s="88">
        <v>600.02405353166023</v>
      </c>
      <c r="S13" s="88">
        <v>1.2682531791660352</v>
      </c>
      <c r="T13" s="88">
        <v>615.75152569441877</v>
      </c>
      <c r="U13" s="88">
        <v>411.2089409049064</v>
      </c>
      <c r="V13" s="88">
        <v>32.728519945570397</v>
      </c>
      <c r="W13" s="88">
        <v>23.203743364694812</v>
      </c>
      <c r="X13" s="88">
        <v>10.144457108122447</v>
      </c>
      <c r="Y13" s="88">
        <v>1896.8421373522954</v>
      </c>
      <c r="Z13" s="88">
        <v>34.018426819056188</v>
      </c>
      <c r="AA13" s="88">
        <v>166.43649423850817</v>
      </c>
      <c r="AB13" s="88">
        <v>3.0769080533691073</v>
      </c>
      <c r="AC13" s="88">
        <v>21.74308501009946</v>
      </c>
      <c r="AD13" s="88">
        <v>17.000762369578599</v>
      </c>
      <c r="AE13" s="88">
        <v>45.780233490411582</v>
      </c>
      <c r="AF13" s="88">
        <v>15.126645962556259</v>
      </c>
      <c r="AG13" s="88">
        <v>35.313548541935056</v>
      </c>
      <c r="AH13" s="88">
        <v>319.35541267021893</v>
      </c>
      <c r="AI13" s="88">
        <v>132.53152993736393</v>
      </c>
      <c r="AJ13" s="88">
        <v>203.99329837704278</v>
      </c>
      <c r="AK13" s="88">
        <v>11.38849902303868</v>
      </c>
      <c r="AL13" s="131">
        <v>82.294298557151407</v>
      </c>
      <c r="AM13" s="149">
        <f t="shared" si="0"/>
        <v>8483.8964909109418</v>
      </c>
      <c r="AN13" s="137">
        <v>102274.82047982415</v>
      </c>
      <c r="AO13" s="163">
        <f t="shared" si="1"/>
        <v>110758.71697073508</v>
      </c>
      <c r="AQ13" s="100"/>
    </row>
    <row r="14" spans="1:43">
      <c r="A14" s="47" t="s">
        <v>132</v>
      </c>
      <c r="B14" s="24" t="s">
        <v>5</v>
      </c>
      <c r="C14" s="24" t="s">
        <v>36</v>
      </c>
      <c r="D14" s="133">
        <v>40.534131876523624</v>
      </c>
      <c r="E14" s="88">
        <v>62.831445920595385</v>
      </c>
      <c r="F14" s="88">
        <v>39.96309795242761</v>
      </c>
      <c r="G14" s="88">
        <v>4128.5923761697504</v>
      </c>
      <c r="H14" s="88">
        <v>101.20059846565131</v>
      </c>
      <c r="I14" s="88">
        <v>2.5697426845325104</v>
      </c>
      <c r="J14" s="88">
        <v>31.872611392093614</v>
      </c>
      <c r="K14" s="88">
        <v>278.44950894413233</v>
      </c>
      <c r="L14" s="88">
        <v>888.05311804798396</v>
      </c>
      <c r="M14" s="88">
        <v>1.1578235783776885</v>
      </c>
      <c r="N14" s="88">
        <v>656.37095585588031</v>
      </c>
      <c r="O14" s="88">
        <v>6.5009459960701745</v>
      </c>
      <c r="P14" s="88">
        <v>5.2748727231781318</v>
      </c>
      <c r="Q14" s="88">
        <v>85.438464209919488</v>
      </c>
      <c r="R14" s="88">
        <v>249.61856416725468</v>
      </c>
      <c r="S14" s="88">
        <v>0.40006698142063785</v>
      </c>
      <c r="T14" s="88">
        <v>198.00719498550154</v>
      </c>
      <c r="U14" s="88">
        <v>239.69023884383714</v>
      </c>
      <c r="V14" s="88">
        <v>41.397206618879146</v>
      </c>
      <c r="W14" s="88">
        <v>24.245300928244937</v>
      </c>
      <c r="X14" s="88">
        <v>4.2931484025463975</v>
      </c>
      <c r="Y14" s="88">
        <v>154.2844299455837</v>
      </c>
      <c r="Z14" s="88">
        <v>38.050949031563498</v>
      </c>
      <c r="AA14" s="88">
        <v>98.3677106476662</v>
      </c>
      <c r="AB14" s="88">
        <v>3.3985863679413151</v>
      </c>
      <c r="AC14" s="88">
        <v>12.531041070877768</v>
      </c>
      <c r="AD14" s="88">
        <v>8.467358396384542</v>
      </c>
      <c r="AE14" s="88">
        <v>267.16329177707183</v>
      </c>
      <c r="AF14" s="88">
        <v>188.30682881890539</v>
      </c>
      <c r="AG14" s="88">
        <v>124.89096988316329</v>
      </c>
      <c r="AH14" s="88">
        <v>152.8309800418499</v>
      </c>
      <c r="AI14" s="88">
        <v>57.098937111444464</v>
      </c>
      <c r="AJ14" s="88">
        <v>41.948824564632183</v>
      </c>
      <c r="AK14" s="88">
        <v>19.094254399139771</v>
      </c>
      <c r="AL14" s="131">
        <v>150.00926718143484</v>
      </c>
      <c r="AM14" s="149">
        <f t="shared" si="0"/>
        <v>8402.9048439824619</v>
      </c>
      <c r="AN14" s="137">
        <v>82073.397483254084</v>
      </c>
      <c r="AO14" s="163">
        <f t="shared" si="1"/>
        <v>90476.302327236539</v>
      </c>
      <c r="AQ14" s="100"/>
    </row>
    <row r="15" spans="1:43">
      <c r="A15" s="47" t="s">
        <v>135</v>
      </c>
      <c r="B15" s="24" t="s">
        <v>6</v>
      </c>
      <c r="C15" s="24" t="s">
        <v>37</v>
      </c>
      <c r="D15" s="133">
        <v>111.33888530728581</v>
      </c>
      <c r="E15" s="88">
        <v>334.31712160758156</v>
      </c>
      <c r="F15" s="88">
        <v>794.28576858839403</v>
      </c>
      <c r="G15" s="88">
        <v>358.25822573761906</v>
      </c>
      <c r="H15" s="88">
        <v>3958.5932454561707</v>
      </c>
      <c r="I15" s="88">
        <v>24.320912870934485</v>
      </c>
      <c r="J15" s="88">
        <v>89.968734705115466</v>
      </c>
      <c r="K15" s="88">
        <v>1057.9604866658096</v>
      </c>
      <c r="L15" s="88">
        <v>165.57397439616327</v>
      </c>
      <c r="M15" s="88">
        <v>5.4490608604322608</v>
      </c>
      <c r="N15" s="88">
        <v>1860.7978777486587</v>
      </c>
      <c r="O15" s="88">
        <v>36.459217131101916</v>
      </c>
      <c r="P15" s="88">
        <v>21.290793247917232</v>
      </c>
      <c r="Q15" s="88">
        <v>121.98978157607924</v>
      </c>
      <c r="R15" s="88">
        <v>5183.9901592556735</v>
      </c>
      <c r="S15" s="88">
        <v>0.51485070957065293</v>
      </c>
      <c r="T15" s="88">
        <v>288.18913854941678</v>
      </c>
      <c r="U15" s="88">
        <v>822.04377230685259</v>
      </c>
      <c r="V15" s="88">
        <v>78.795584728948839</v>
      </c>
      <c r="W15" s="88">
        <v>85.116621825382083</v>
      </c>
      <c r="X15" s="88">
        <v>282.37724760104265</v>
      </c>
      <c r="Y15" s="88">
        <v>277.80280064660616</v>
      </c>
      <c r="Z15" s="88">
        <v>946.41004238422352</v>
      </c>
      <c r="AA15" s="88">
        <v>4914.4458673189038</v>
      </c>
      <c r="AB15" s="88">
        <v>17.422216732110371</v>
      </c>
      <c r="AC15" s="88">
        <v>62.069634162846199</v>
      </c>
      <c r="AD15" s="88">
        <v>96.971656479412289</v>
      </c>
      <c r="AE15" s="88">
        <v>572.34925773086206</v>
      </c>
      <c r="AF15" s="88">
        <v>304.17418887308139</v>
      </c>
      <c r="AG15" s="88">
        <v>316.61119410729407</v>
      </c>
      <c r="AH15" s="88">
        <v>558.41348798450156</v>
      </c>
      <c r="AI15" s="88">
        <v>348.68809298207998</v>
      </c>
      <c r="AJ15" s="88">
        <v>101.41768841157337</v>
      </c>
      <c r="AK15" s="88">
        <v>122.74591516748471</v>
      </c>
      <c r="AL15" s="131">
        <v>153.10067877929364</v>
      </c>
      <c r="AM15" s="149">
        <f t="shared" si="0"/>
        <v>24474.254182636414</v>
      </c>
      <c r="AN15" s="137">
        <v>8452.1317422971078</v>
      </c>
      <c r="AO15" s="163">
        <f t="shared" si="1"/>
        <v>32926.385924933522</v>
      </c>
      <c r="AQ15" s="100"/>
    </row>
    <row r="16" spans="1:43">
      <c r="A16" s="47" t="s">
        <v>138</v>
      </c>
      <c r="B16" s="24" t="s">
        <v>7</v>
      </c>
      <c r="C16" s="24" t="s">
        <v>38</v>
      </c>
      <c r="D16" s="133">
        <v>3619.1704879014815</v>
      </c>
      <c r="E16" s="88">
        <v>7740.3059226267251</v>
      </c>
      <c r="F16" s="88">
        <v>454.72602569486605</v>
      </c>
      <c r="G16" s="88">
        <v>477.72400268176614</v>
      </c>
      <c r="H16" s="88">
        <v>202.38387489194284</v>
      </c>
      <c r="I16" s="88">
        <v>684.16140555964728</v>
      </c>
      <c r="J16" s="88">
        <v>94.454724489052794</v>
      </c>
      <c r="K16" s="88">
        <v>3107.647323603634</v>
      </c>
      <c r="L16" s="88">
        <v>1183.3318754950751</v>
      </c>
      <c r="M16" s="88">
        <v>86.142580504027492</v>
      </c>
      <c r="N16" s="88">
        <v>66.661525297705126</v>
      </c>
      <c r="O16" s="88">
        <v>146.94890454428992</v>
      </c>
      <c r="P16" s="88">
        <v>352.27574835272947</v>
      </c>
      <c r="Q16" s="88">
        <v>3577.603687327296</v>
      </c>
      <c r="R16" s="88">
        <v>7889.7366862274257</v>
      </c>
      <c r="S16" s="88">
        <v>245.65360423907842</v>
      </c>
      <c r="T16" s="88">
        <v>7743.6662889010331</v>
      </c>
      <c r="U16" s="88">
        <v>2798.2947286237354</v>
      </c>
      <c r="V16" s="88">
        <v>2228.8964340554849</v>
      </c>
      <c r="W16" s="88">
        <v>5337.0619433585089</v>
      </c>
      <c r="X16" s="88">
        <v>509.93232492169517</v>
      </c>
      <c r="Y16" s="88">
        <v>1794.4980335573728</v>
      </c>
      <c r="Z16" s="88">
        <v>192.5216911891626</v>
      </c>
      <c r="AA16" s="88">
        <v>1700.7966767800801</v>
      </c>
      <c r="AB16" s="88">
        <v>6.360326210548231</v>
      </c>
      <c r="AC16" s="88">
        <v>161.65547708808344</v>
      </c>
      <c r="AD16" s="88">
        <v>504.52056934630002</v>
      </c>
      <c r="AE16" s="88">
        <v>2682.9495203833985</v>
      </c>
      <c r="AF16" s="88">
        <v>864.65945771082272</v>
      </c>
      <c r="AG16" s="88">
        <v>3023.1926800075412</v>
      </c>
      <c r="AH16" s="88">
        <v>2426.9177813497608</v>
      </c>
      <c r="AI16" s="88">
        <v>1003.3988512295113</v>
      </c>
      <c r="AJ16" s="88">
        <v>1163.7117978474244</v>
      </c>
      <c r="AK16" s="88">
        <v>81.770917663194339</v>
      </c>
      <c r="AL16" s="131">
        <v>264.78237708771178</v>
      </c>
      <c r="AM16" s="149">
        <f t="shared" si="0"/>
        <v>64418.516256748124</v>
      </c>
      <c r="AN16" s="137">
        <v>11822.626686683492</v>
      </c>
      <c r="AO16" s="163">
        <f t="shared" si="1"/>
        <v>76241.142943431623</v>
      </c>
      <c r="AQ16" s="100"/>
    </row>
    <row r="17" spans="1:43">
      <c r="A17" s="47" t="s">
        <v>141</v>
      </c>
      <c r="B17" s="24" t="s">
        <v>8</v>
      </c>
      <c r="C17" s="24" t="s">
        <v>39</v>
      </c>
      <c r="D17" s="133">
        <v>3835.1063142566668</v>
      </c>
      <c r="E17" s="88">
        <v>2649.1901099986708</v>
      </c>
      <c r="F17" s="88">
        <v>2231.896080499349</v>
      </c>
      <c r="G17" s="88">
        <v>1456.3125314887616</v>
      </c>
      <c r="H17" s="88">
        <v>752.58976108743002</v>
      </c>
      <c r="I17" s="88">
        <v>107.13648117450414</v>
      </c>
      <c r="J17" s="88">
        <v>1785.0662062752224</v>
      </c>
      <c r="K17" s="88">
        <v>2589.0787853044071</v>
      </c>
      <c r="L17" s="88">
        <v>719.12397988390899</v>
      </c>
      <c r="M17" s="88">
        <v>26.362410660237622</v>
      </c>
      <c r="N17" s="88">
        <v>457.07572035450971</v>
      </c>
      <c r="O17" s="88">
        <v>96.758120629114757</v>
      </c>
      <c r="P17" s="88">
        <v>141.52894264210636</v>
      </c>
      <c r="Q17" s="88">
        <v>626.76693914392627</v>
      </c>
      <c r="R17" s="88">
        <v>3388.3236196305343</v>
      </c>
      <c r="S17" s="88">
        <v>0.41694429078214457</v>
      </c>
      <c r="T17" s="88">
        <v>108.57607610562162</v>
      </c>
      <c r="U17" s="88">
        <v>357.66163569486639</v>
      </c>
      <c r="V17" s="88">
        <v>238.59119404604272</v>
      </c>
      <c r="W17" s="88">
        <v>85.337679506313705</v>
      </c>
      <c r="X17" s="88">
        <v>16.879655495868761</v>
      </c>
      <c r="Y17" s="88">
        <v>391.90812662401595</v>
      </c>
      <c r="Z17" s="88">
        <v>131.83646768301119</v>
      </c>
      <c r="AA17" s="88">
        <v>377.49623806330004</v>
      </c>
      <c r="AB17" s="88">
        <v>24.761677482764277</v>
      </c>
      <c r="AC17" s="88">
        <v>72.29413569482368</v>
      </c>
      <c r="AD17" s="88">
        <v>50.442745990293659</v>
      </c>
      <c r="AE17" s="88">
        <v>307.30067572748015</v>
      </c>
      <c r="AF17" s="88">
        <v>185.85643034866774</v>
      </c>
      <c r="AG17" s="88">
        <v>373.93604841075705</v>
      </c>
      <c r="AH17" s="88">
        <v>270.76629746659228</v>
      </c>
      <c r="AI17" s="88">
        <v>282.42815556828265</v>
      </c>
      <c r="AJ17" s="88">
        <v>3581.8067746223142</v>
      </c>
      <c r="AK17" s="88">
        <v>46.767250063141823</v>
      </c>
      <c r="AL17" s="131">
        <v>228.66939473220742</v>
      </c>
      <c r="AM17" s="149">
        <f t="shared" si="0"/>
        <v>27996.049606646498</v>
      </c>
      <c r="AN17" s="137">
        <v>26161.389955698116</v>
      </c>
      <c r="AO17" s="163">
        <f t="shared" si="1"/>
        <v>54157.439562344618</v>
      </c>
      <c r="AQ17" s="100"/>
    </row>
    <row r="18" spans="1:43">
      <c r="A18" s="47" t="s">
        <v>144</v>
      </c>
      <c r="B18" s="24" t="s">
        <v>9</v>
      </c>
      <c r="C18" s="24" t="s">
        <v>40</v>
      </c>
      <c r="D18" s="133">
        <v>270.85950608295212</v>
      </c>
      <c r="E18" s="88">
        <v>925.39286778367079</v>
      </c>
      <c r="F18" s="88">
        <v>1266.8035920435063</v>
      </c>
      <c r="G18" s="88">
        <v>85.13656004291272</v>
      </c>
      <c r="H18" s="88">
        <v>151.68433861976132</v>
      </c>
      <c r="I18" s="88">
        <v>34.478710309270703</v>
      </c>
      <c r="J18" s="88">
        <v>353.72798035349149</v>
      </c>
      <c r="K18" s="88">
        <v>5308.5847944756715</v>
      </c>
      <c r="L18" s="88">
        <v>858.91768325969815</v>
      </c>
      <c r="M18" s="88">
        <v>16.779476782201698</v>
      </c>
      <c r="N18" s="88">
        <v>192.70773188509162</v>
      </c>
      <c r="O18" s="88">
        <v>222.15680923041276</v>
      </c>
      <c r="P18" s="88">
        <v>85.880772245259237</v>
      </c>
      <c r="Q18" s="88">
        <v>325.14030531510593</v>
      </c>
      <c r="R18" s="88">
        <v>37642.813336036947</v>
      </c>
      <c r="S18" s="88">
        <v>8.5113372118537995</v>
      </c>
      <c r="T18" s="88">
        <v>537.46658767601969</v>
      </c>
      <c r="U18" s="88">
        <v>1402.2231982959056</v>
      </c>
      <c r="V18" s="88">
        <v>107.15965474131485</v>
      </c>
      <c r="W18" s="88">
        <v>105.84518376690347</v>
      </c>
      <c r="X18" s="88">
        <v>21.355458303305497</v>
      </c>
      <c r="Y18" s="88">
        <v>344.9846385555187</v>
      </c>
      <c r="Z18" s="88">
        <v>53.827177010414168</v>
      </c>
      <c r="AA18" s="88">
        <v>405.39288495507657</v>
      </c>
      <c r="AB18" s="88">
        <v>6.5980334414776491</v>
      </c>
      <c r="AC18" s="88">
        <v>33.000077394206279</v>
      </c>
      <c r="AD18" s="88">
        <v>40.300955811053527</v>
      </c>
      <c r="AE18" s="88">
        <v>333.82661079504612</v>
      </c>
      <c r="AF18" s="88">
        <v>124.93972004746682</v>
      </c>
      <c r="AG18" s="88">
        <v>137.30286580074582</v>
      </c>
      <c r="AH18" s="88">
        <v>65.066431656791991</v>
      </c>
      <c r="AI18" s="88">
        <v>69.050945214559221</v>
      </c>
      <c r="AJ18" s="88">
        <v>73.748607981508087</v>
      </c>
      <c r="AK18" s="88">
        <v>19.082182576816802</v>
      </c>
      <c r="AL18" s="131">
        <v>224.32487347656533</v>
      </c>
      <c r="AM18" s="149">
        <f t="shared" si="0"/>
        <v>51855.0718891785</v>
      </c>
      <c r="AN18" s="137">
        <v>24289.990390833955</v>
      </c>
      <c r="AO18" s="163">
        <f t="shared" si="1"/>
        <v>76145.062280012455</v>
      </c>
      <c r="AQ18" s="100"/>
    </row>
    <row r="19" spans="1:43">
      <c r="A19" s="47" t="s">
        <v>147</v>
      </c>
      <c r="B19" s="24" t="s">
        <v>10</v>
      </c>
      <c r="C19" s="24" t="s">
        <v>41</v>
      </c>
      <c r="D19" s="133">
        <v>813.43573005262817</v>
      </c>
      <c r="E19" s="88">
        <v>3950.9354788690575</v>
      </c>
      <c r="F19" s="88">
        <v>1428.1675955682865</v>
      </c>
      <c r="G19" s="88">
        <v>683.15113301214001</v>
      </c>
      <c r="H19" s="88">
        <v>251.88866248192437</v>
      </c>
      <c r="I19" s="88">
        <v>81.099063904279404</v>
      </c>
      <c r="J19" s="88">
        <v>74.055833204878155</v>
      </c>
      <c r="K19" s="88">
        <v>988.84954235986197</v>
      </c>
      <c r="L19" s="88">
        <v>12426.904084501008</v>
      </c>
      <c r="M19" s="88">
        <v>278.64781186262206</v>
      </c>
      <c r="N19" s="88">
        <v>966.10390224969956</v>
      </c>
      <c r="O19" s="88">
        <v>198.58334623763602</v>
      </c>
      <c r="P19" s="88">
        <v>827.48783874459093</v>
      </c>
      <c r="Q19" s="88">
        <v>4353.4779905648866</v>
      </c>
      <c r="R19" s="88">
        <v>22524.928200772498</v>
      </c>
      <c r="S19" s="88">
        <v>3.2696402809156409</v>
      </c>
      <c r="T19" s="88">
        <v>509.95784259865451</v>
      </c>
      <c r="U19" s="88">
        <v>519.33597575917804</v>
      </c>
      <c r="V19" s="88">
        <v>102.07105019546844</v>
      </c>
      <c r="W19" s="88">
        <v>143.02719643474273</v>
      </c>
      <c r="X19" s="88">
        <v>124.78100289103457</v>
      </c>
      <c r="Y19" s="88">
        <v>192.69480995710788</v>
      </c>
      <c r="Z19" s="88">
        <v>84.852141883953962</v>
      </c>
      <c r="AA19" s="88">
        <v>3420.5527396190782</v>
      </c>
      <c r="AB19" s="88">
        <v>7.3506116961836723</v>
      </c>
      <c r="AC19" s="88">
        <v>50.563928903375853</v>
      </c>
      <c r="AD19" s="88">
        <v>29.388222503336358</v>
      </c>
      <c r="AE19" s="88">
        <v>756.6919022986807</v>
      </c>
      <c r="AF19" s="88">
        <v>231.32053755021275</v>
      </c>
      <c r="AG19" s="88">
        <v>260.35460004933753</v>
      </c>
      <c r="AH19" s="88">
        <v>135.75740717638209</v>
      </c>
      <c r="AI19" s="88">
        <v>512.72338287310117</v>
      </c>
      <c r="AJ19" s="88">
        <v>178.37400830225357</v>
      </c>
      <c r="AK19" s="88">
        <v>38.041361251424121</v>
      </c>
      <c r="AL19" s="131">
        <v>302.3929092621006</v>
      </c>
      <c r="AM19" s="149">
        <f t="shared" si="0"/>
        <v>57451.217485872534</v>
      </c>
      <c r="AN19" s="137">
        <v>36508.768329915561</v>
      </c>
      <c r="AO19" s="163">
        <f t="shared" si="1"/>
        <v>93959.985815788095</v>
      </c>
      <c r="AQ19" s="100"/>
    </row>
    <row r="20" spans="1:43">
      <c r="A20" s="47" t="s">
        <v>298</v>
      </c>
      <c r="B20" s="24" t="s">
        <v>301</v>
      </c>
      <c r="C20" s="24" t="s">
        <v>303</v>
      </c>
      <c r="D20" s="133">
        <v>844.63608075191814</v>
      </c>
      <c r="E20" s="88">
        <v>3128.1225616936817</v>
      </c>
      <c r="F20" s="88">
        <v>331.38988815431486</v>
      </c>
      <c r="G20" s="88">
        <v>286.03989835073986</v>
      </c>
      <c r="H20" s="88">
        <v>110.1648764277306</v>
      </c>
      <c r="I20" s="88">
        <v>28.677750029654767</v>
      </c>
      <c r="J20" s="88">
        <v>31.679064775469431</v>
      </c>
      <c r="K20" s="88">
        <v>554.67505568093338</v>
      </c>
      <c r="L20" s="88">
        <v>1154.7225029956217</v>
      </c>
      <c r="M20" s="88">
        <v>209.90665534564801</v>
      </c>
      <c r="N20" s="88">
        <v>85.054673824267525</v>
      </c>
      <c r="O20" s="88">
        <v>3149.8226399851433</v>
      </c>
      <c r="P20" s="88">
        <v>48.247343871728653</v>
      </c>
      <c r="Q20" s="88">
        <v>176.41617380552424</v>
      </c>
      <c r="R20" s="88">
        <v>6357.0039445733273</v>
      </c>
      <c r="S20" s="88">
        <v>28.710682424887153</v>
      </c>
      <c r="T20" s="88">
        <v>871.54961027962327</v>
      </c>
      <c r="U20" s="88">
        <v>513.91059795691763</v>
      </c>
      <c r="V20" s="88">
        <v>193.26914127854718</v>
      </c>
      <c r="W20" s="88">
        <v>637.49843516729118</v>
      </c>
      <c r="X20" s="88">
        <v>90.728957592062855</v>
      </c>
      <c r="Y20" s="88">
        <v>155.11334029054962</v>
      </c>
      <c r="Z20" s="88">
        <v>350.25716525586216</v>
      </c>
      <c r="AA20" s="88">
        <v>3227.2898372087034</v>
      </c>
      <c r="AB20" s="88">
        <v>454.63297700579847</v>
      </c>
      <c r="AC20" s="88">
        <v>223.41791116322139</v>
      </c>
      <c r="AD20" s="88">
        <v>91.918162006047069</v>
      </c>
      <c r="AE20" s="88">
        <v>606.9238806367058</v>
      </c>
      <c r="AF20" s="88">
        <v>113.83416273233085</v>
      </c>
      <c r="AG20" s="88">
        <v>482.07011744653403</v>
      </c>
      <c r="AH20" s="88">
        <v>482.92928581320723</v>
      </c>
      <c r="AI20" s="88">
        <v>189.81062842571254</v>
      </c>
      <c r="AJ20" s="88">
        <v>169.58955618386327</v>
      </c>
      <c r="AK20" s="88">
        <v>63.559619403915733</v>
      </c>
      <c r="AL20" s="131">
        <v>452.46749501041938</v>
      </c>
      <c r="AM20" s="149">
        <f t="shared" si="0"/>
        <v>25896.040673547912</v>
      </c>
      <c r="AN20" s="137">
        <v>74540.289223937856</v>
      </c>
      <c r="AO20" s="163">
        <f t="shared" si="1"/>
        <v>100436.32989748576</v>
      </c>
      <c r="AQ20" s="100"/>
    </row>
    <row r="21" spans="1:43">
      <c r="A21" s="47" t="s">
        <v>150</v>
      </c>
      <c r="B21" s="24" t="s">
        <v>11</v>
      </c>
      <c r="C21" s="24" t="s">
        <v>42</v>
      </c>
      <c r="D21" s="133">
        <v>51.248800369310111</v>
      </c>
      <c r="E21" s="88">
        <v>79.987592769178804</v>
      </c>
      <c r="F21" s="88">
        <v>32.911528698036697</v>
      </c>
      <c r="G21" s="88">
        <v>46.727112997813194</v>
      </c>
      <c r="H21" s="88">
        <v>83.044454380351951</v>
      </c>
      <c r="I21" s="88">
        <v>41.656583466266042</v>
      </c>
      <c r="J21" s="88">
        <v>8.0957980465041128</v>
      </c>
      <c r="K21" s="88">
        <v>55.278519796506302</v>
      </c>
      <c r="L21" s="88">
        <v>67.88369911388294</v>
      </c>
      <c r="M21" s="88">
        <v>4.8338605160329866</v>
      </c>
      <c r="N21" s="88">
        <v>52.78450647000728</v>
      </c>
      <c r="O21" s="88">
        <v>156.42736546493595</v>
      </c>
      <c r="P21" s="88">
        <v>10.378797663576824</v>
      </c>
      <c r="Q21" s="88">
        <v>42.203963983868675</v>
      </c>
      <c r="R21" s="88">
        <v>303.80962467004036</v>
      </c>
      <c r="S21" s="88">
        <v>2.8155208424495055</v>
      </c>
      <c r="T21" s="88">
        <v>417.89463448608643</v>
      </c>
      <c r="U21" s="88">
        <v>158.22784826511852</v>
      </c>
      <c r="V21" s="88">
        <v>10.215420003118577</v>
      </c>
      <c r="W21" s="88">
        <v>211.04948728857858</v>
      </c>
      <c r="X21" s="88">
        <v>96.395923246623227</v>
      </c>
      <c r="Y21" s="88">
        <v>40.333516900018424</v>
      </c>
      <c r="Z21" s="88">
        <v>33.016997724055564</v>
      </c>
      <c r="AA21" s="88">
        <v>1599.691014358883</v>
      </c>
      <c r="AB21" s="88">
        <v>29.516706190756665</v>
      </c>
      <c r="AC21" s="88">
        <v>16.444698058799244</v>
      </c>
      <c r="AD21" s="88">
        <v>13.193946877838709</v>
      </c>
      <c r="AE21" s="88">
        <v>142.66352922219602</v>
      </c>
      <c r="AF21" s="88">
        <v>88.575319800028112</v>
      </c>
      <c r="AG21" s="88">
        <v>313.54971837680262</v>
      </c>
      <c r="AH21" s="88">
        <v>64.583330103206663</v>
      </c>
      <c r="AI21" s="88">
        <v>99.47160901636056</v>
      </c>
      <c r="AJ21" s="88">
        <v>307.562290845093</v>
      </c>
      <c r="AK21" s="88">
        <v>7.1256985644617563</v>
      </c>
      <c r="AL21" s="131">
        <v>118.08167562587931</v>
      </c>
      <c r="AM21" s="149">
        <f t="shared" si="0"/>
        <v>4807.6810942026659</v>
      </c>
      <c r="AN21" s="137">
        <v>17059.892300546209</v>
      </c>
      <c r="AO21" s="163">
        <f t="shared" si="1"/>
        <v>21867.573394748877</v>
      </c>
      <c r="AQ21" s="100"/>
    </row>
    <row r="22" spans="1:43">
      <c r="A22" s="47" t="s">
        <v>153</v>
      </c>
      <c r="B22" s="24" t="s">
        <v>12</v>
      </c>
      <c r="C22" s="24" t="s">
        <v>43</v>
      </c>
      <c r="D22" s="133">
        <v>1427.2100165371196</v>
      </c>
      <c r="E22" s="88">
        <v>1154.7552801715701</v>
      </c>
      <c r="F22" s="88">
        <v>1034.3265013240159</v>
      </c>
      <c r="G22" s="88">
        <v>446.67739989268409</v>
      </c>
      <c r="H22" s="88">
        <v>227.64659123803233</v>
      </c>
      <c r="I22" s="88">
        <v>255.89938939120134</v>
      </c>
      <c r="J22" s="88">
        <v>98.228085339837975</v>
      </c>
      <c r="K22" s="88">
        <v>803.31586432339293</v>
      </c>
      <c r="L22" s="88">
        <v>897.45878771801767</v>
      </c>
      <c r="M22" s="88">
        <v>32.512084443868702</v>
      </c>
      <c r="N22" s="88">
        <v>163.3957975772102</v>
      </c>
      <c r="O22" s="88">
        <v>161.43555643081905</v>
      </c>
      <c r="P22" s="88">
        <v>58.905404570571001</v>
      </c>
      <c r="Q22" s="88">
        <v>266.39898254804524</v>
      </c>
      <c r="R22" s="88">
        <v>4132.9066001633209</v>
      </c>
      <c r="S22" s="88">
        <v>100.37398406500974</v>
      </c>
      <c r="T22" s="88">
        <v>1772.0244041846447</v>
      </c>
      <c r="U22" s="88">
        <v>665.64377780088057</v>
      </c>
      <c r="V22" s="88">
        <v>1294.7519696263287</v>
      </c>
      <c r="W22" s="88">
        <v>725.53895320670586</v>
      </c>
      <c r="X22" s="88">
        <v>153.05239616877907</v>
      </c>
      <c r="Y22" s="88">
        <v>800.48524877230159</v>
      </c>
      <c r="Z22" s="88">
        <v>322.19057232609742</v>
      </c>
      <c r="AA22" s="88">
        <v>1596.2614053414302</v>
      </c>
      <c r="AB22" s="88">
        <v>83.378574471926044</v>
      </c>
      <c r="AC22" s="88">
        <v>587.79955858851474</v>
      </c>
      <c r="AD22" s="88">
        <v>441.81608828714178</v>
      </c>
      <c r="AE22" s="88">
        <v>589.54126989567817</v>
      </c>
      <c r="AF22" s="88">
        <v>251.06185958540385</v>
      </c>
      <c r="AG22" s="88">
        <v>713.73837434616803</v>
      </c>
      <c r="AH22" s="88">
        <v>1256.343022476369</v>
      </c>
      <c r="AI22" s="88">
        <v>739.40940954521272</v>
      </c>
      <c r="AJ22" s="88">
        <v>965.27559962622729</v>
      </c>
      <c r="AK22" s="88">
        <v>259.23343258518321</v>
      </c>
      <c r="AL22" s="131">
        <v>428.36899156440063</v>
      </c>
      <c r="AM22" s="149">
        <f t="shared" si="0"/>
        <v>24907.361234134107</v>
      </c>
      <c r="AN22" s="137">
        <v>35737.874167883681</v>
      </c>
      <c r="AO22" s="163">
        <f t="shared" si="1"/>
        <v>60645.235402017788</v>
      </c>
      <c r="AQ22" s="100"/>
    </row>
    <row r="23" spans="1:43">
      <c r="A23" s="47" t="s">
        <v>156</v>
      </c>
      <c r="B23" s="24" t="s">
        <v>13</v>
      </c>
      <c r="C23" s="24" t="s">
        <v>44</v>
      </c>
      <c r="D23" s="133">
        <v>581.63015578614238</v>
      </c>
      <c r="E23" s="88">
        <v>4.9542463039597271</v>
      </c>
      <c r="F23" s="88">
        <v>9.2369466984303514</v>
      </c>
      <c r="G23" s="88">
        <v>34.531541176345662</v>
      </c>
      <c r="H23" s="88">
        <v>7.1456664606763187</v>
      </c>
      <c r="I23" s="88">
        <v>0</v>
      </c>
      <c r="J23" s="88">
        <v>0.73673057262042352</v>
      </c>
      <c r="K23" s="88">
        <v>21.940923731985219</v>
      </c>
      <c r="L23" s="88">
        <v>1.8954833847809354</v>
      </c>
      <c r="M23" s="88">
        <v>0.27766498861789729</v>
      </c>
      <c r="N23" s="88">
        <v>3.1974931075662405</v>
      </c>
      <c r="O23" s="88">
        <v>3.2347361528599468</v>
      </c>
      <c r="P23" s="88">
        <v>252.75731377151632</v>
      </c>
      <c r="Q23" s="88">
        <v>2.0564627575916901</v>
      </c>
      <c r="R23" s="88">
        <v>397.47138882779024</v>
      </c>
      <c r="S23" s="88">
        <v>0.93950774388872937</v>
      </c>
      <c r="T23" s="88">
        <v>53.316963207171518</v>
      </c>
      <c r="U23" s="88">
        <v>13.961015246179867</v>
      </c>
      <c r="V23" s="88">
        <v>132.13084633669911</v>
      </c>
      <c r="W23" s="88">
        <v>15.022150733529937</v>
      </c>
      <c r="X23" s="88">
        <v>14.200835382262012</v>
      </c>
      <c r="Y23" s="88">
        <v>173.72005959325531</v>
      </c>
      <c r="Z23" s="88">
        <v>168.01820151981801</v>
      </c>
      <c r="AA23" s="88">
        <v>0.62275825141002317</v>
      </c>
      <c r="AB23" s="88">
        <v>1.3859552666915409</v>
      </c>
      <c r="AC23" s="88">
        <v>19.073767698163007</v>
      </c>
      <c r="AD23" s="88">
        <v>36.524426381749393</v>
      </c>
      <c r="AE23" s="88">
        <v>29.94086977150641</v>
      </c>
      <c r="AF23" s="88">
        <v>28.936896876652387</v>
      </c>
      <c r="AG23" s="88">
        <v>43.05639011736001</v>
      </c>
      <c r="AH23" s="88">
        <v>73.133836749804701</v>
      </c>
      <c r="AI23" s="88">
        <v>310.34554816350874</v>
      </c>
      <c r="AJ23" s="88">
        <v>327.61922257107608</v>
      </c>
      <c r="AK23" s="88">
        <v>353.0194379825125</v>
      </c>
      <c r="AL23" s="131">
        <v>2050.8149375436956</v>
      </c>
      <c r="AM23" s="149">
        <f t="shared" si="0"/>
        <v>5166.850380857818</v>
      </c>
      <c r="AN23" s="137">
        <v>4026.858501284074</v>
      </c>
      <c r="AO23" s="163">
        <f t="shared" si="1"/>
        <v>9193.7088821418911</v>
      </c>
      <c r="AQ23" s="100"/>
    </row>
    <row r="24" spans="1:43">
      <c r="A24" s="47" t="s">
        <v>159</v>
      </c>
      <c r="B24" s="24" t="s">
        <v>14</v>
      </c>
      <c r="C24" s="24" t="s">
        <v>45</v>
      </c>
      <c r="D24" s="133">
        <v>9.6640687114707813</v>
      </c>
      <c r="E24" s="88">
        <v>460.84272652807795</v>
      </c>
      <c r="F24" s="88">
        <v>106.78375062399829</v>
      </c>
      <c r="G24" s="88">
        <v>630.23789204917273</v>
      </c>
      <c r="H24" s="88">
        <v>9.7887235491187123</v>
      </c>
      <c r="I24" s="88">
        <v>0.56314186537462274</v>
      </c>
      <c r="J24" s="88">
        <v>13.400832368209885</v>
      </c>
      <c r="K24" s="88">
        <v>580.32981292661611</v>
      </c>
      <c r="L24" s="88">
        <v>3472.0801056180171</v>
      </c>
      <c r="M24" s="88">
        <v>0.39515806335920117</v>
      </c>
      <c r="N24" s="88">
        <v>47.082215354936721</v>
      </c>
      <c r="O24" s="88">
        <v>1659.2274389912077</v>
      </c>
      <c r="P24" s="88">
        <v>30.595213714323652</v>
      </c>
      <c r="Q24" s="88">
        <v>155.07971427788561</v>
      </c>
      <c r="R24" s="88">
        <v>11474.331494705162</v>
      </c>
      <c r="S24" s="88">
        <v>77.947454958500998</v>
      </c>
      <c r="T24" s="88">
        <v>810.32314626490859</v>
      </c>
      <c r="U24" s="88">
        <v>52.697987586979167</v>
      </c>
      <c r="V24" s="88">
        <v>7.4455026687102013</v>
      </c>
      <c r="W24" s="88">
        <v>5.0481066826809862</v>
      </c>
      <c r="X24" s="88">
        <v>229.79387355880823</v>
      </c>
      <c r="Y24" s="88">
        <v>424.19169741204666</v>
      </c>
      <c r="Z24" s="88">
        <v>20.249334675038714</v>
      </c>
      <c r="AA24" s="88">
        <v>142.86699757609918</v>
      </c>
      <c r="AB24" s="88">
        <v>0.86755348054076142</v>
      </c>
      <c r="AC24" s="88">
        <v>14.643347735255851</v>
      </c>
      <c r="AD24" s="88">
        <v>9.5710056060605773</v>
      </c>
      <c r="AE24" s="88">
        <v>12.516656489579463</v>
      </c>
      <c r="AF24" s="88">
        <v>4.0912557576321147</v>
      </c>
      <c r="AG24" s="88">
        <v>11.7832431119357</v>
      </c>
      <c r="AH24" s="88">
        <v>805.80169614040688</v>
      </c>
      <c r="AI24" s="88">
        <v>73.884577535458334</v>
      </c>
      <c r="AJ24" s="88">
        <v>681.11666563376286</v>
      </c>
      <c r="AK24" s="88">
        <v>12.175055705959476</v>
      </c>
      <c r="AL24" s="131">
        <v>52.951241606805269</v>
      </c>
      <c r="AM24" s="149">
        <f t="shared" si="0"/>
        <v>22100.368689534098</v>
      </c>
      <c r="AN24" s="137">
        <v>8808.9168063032739</v>
      </c>
      <c r="AO24" s="163">
        <f t="shared" si="1"/>
        <v>30909.285495837372</v>
      </c>
      <c r="AQ24" s="100"/>
    </row>
    <row r="25" spans="1:43">
      <c r="A25" s="47" t="s">
        <v>162</v>
      </c>
      <c r="B25" s="24" t="s">
        <v>0</v>
      </c>
      <c r="C25" s="24" t="s">
        <v>1</v>
      </c>
      <c r="D25" s="133">
        <v>1182.3068164901806</v>
      </c>
      <c r="E25" s="88">
        <v>2599.0393856102969</v>
      </c>
      <c r="F25" s="88">
        <v>1720.6201443125519</v>
      </c>
      <c r="G25" s="88">
        <v>941.97232240255607</v>
      </c>
      <c r="H25" s="88">
        <v>333.77830356922976</v>
      </c>
      <c r="I25" s="88">
        <v>120.606246256476</v>
      </c>
      <c r="J25" s="88">
        <v>425.90313391348258</v>
      </c>
      <c r="K25" s="88">
        <v>7677.1142726354919</v>
      </c>
      <c r="L25" s="88">
        <v>3853.5264822025679</v>
      </c>
      <c r="M25" s="88">
        <v>114.9774704890601</v>
      </c>
      <c r="N25" s="88">
        <v>346.04266771279129</v>
      </c>
      <c r="O25" s="88">
        <v>426.15183503751479</v>
      </c>
      <c r="P25" s="88">
        <v>292.10240159273167</v>
      </c>
      <c r="Q25" s="88">
        <v>578.43777597383666</v>
      </c>
      <c r="R25" s="88">
        <v>94985.236039900075</v>
      </c>
      <c r="S25" s="88">
        <v>252.5375837575472</v>
      </c>
      <c r="T25" s="88">
        <v>2607.4001918619961</v>
      </c>
      <c r="U25" s="88">
        <v>1873.6295998246806</v>
      </c>
      <c r="V25" s="88">
        <v>1924.6243449479612</v>
      </c>
      <c r="W25" s="88">
        <v>1606.1689612105608</v>
      </c>
      <c r="X25" s="88">
        <v>627.7181357926313</v>
      </c>
      <c r="Y25" s="88">
        <v>1108.5151233639531</v>
      </c>
      <c r="Z25" s="88">
        <v>418.49678735927262</v>
      </c>
      <c r="AA25" s="88">
        <v>2013.1300988354121</v>
      </c>
      <c r="AB25" s="88">
        <v>619.65665249583617</v>
      </c>
      <c r="AC25" s="88">
        <v>598.6529882740366</v>
      </c>
      <c r="AD25" s="88">
        <v>4806.6727668254898</v>
      </c>
      <c r="AE25" s="88">
        <v>1097.9462179015354</v>
      </c>
      <c r="AF25" s="88">
        <v>1134.0211998902853</v>
      </c>
      <c r="AG25" s="88">
        <v>1815.4308190361876</v>
      </c>
      <c r="AH25" s="88">
        <v>819.22205193730872</v>
      </c>
      <c r="AI25" s="88">
        <v>851.1890860668002</v>
      </c>
      <c r="AJ25" s="88">
        <v>889.66702478021989</v>
      </c>
      <c r="AK25" s="88">
        <v>1020.6412660287363</v>
      </c>
      <c r="AL25" s="131">
        <v>617.41522569822939</v>
      </c>
      <c r="AM25" s="149">
        <f t="shared" si="0"/>
        <v>142300.55142398749</v>
      </c>
      <c r="AN25" s="137">
        <v>306823.53269493964</v>
      </c>
      <c r="AO25" s="163">
        <f t="shared" si="1"/>
        <v>449124.08411892713</v>
      </c>
      <c r="AQ25" s="100"/>
    </row>
    <row r="26" spans="1:43">
      <c r="A26" s="47" t="s">
        <v>165</v>
      </c>
      <c r="B26" s="24" t="s">
        <v>15</v>
      </c>
      <c r="C26" s="24" t="s">
        <v>46</v>
      </c>
      <c r="D26" s="133">
        <v>333.56346095044438</v>
      </c>
      <c r="E26" s="88">
        <v>85.522033772015718</v>
      </c>
      <c r="F26" s="88">
        <v>109.64364625924486</v>
      </c>
      <c r="G26" s="88">
        <v>151.73047985466403</v>
      </c>
      <c r="H26" s="88">
        <v>37.321801072374996</v>
      </c>
      <c r="I26" s="88">
        <v>8.8223254706519736</v>
      </c>
      <c r="J26" s="88">
        <v>7.7065629138864518</v>
      </c>
      <c r="K26" s="88">
        <v>108.93565842515132</v>
      </c>
      <c r="L26" s="88">
        <v>79.679811836874023</v>
      </c>
      <c r="M26" s="88">
        <v>3.1894784502678566</v>
      </c>
      <c r="N26" s="88">
        <v>131.58637259402332</v>
      </c>
      <c r="O26" s="88">
        <v>24.651386510151593</v>
      </c>
      <c r="P26" s="88">
        <v>62.793244970334854</v>
      </c>
      <c r="Q26" s="88">
        <v>142.47254399227626</v>
      </c>
      <c r="R26" s="88">
        <v>1036.1870954743483</v>
      </c>
      <c r="S26" s="88">
        <v>166.85774452651933</v>
      </c>
      <c r="T26" s="88">
        <v>1009.0132221369824</v>
      </c>
      <c r="U26" s="88">
        <v>111.55094830317928</v>
      </c>
      <c r="V26" s="88">
        <v>193.95252086931578</v>
      </c>
      <c r="W26" s="88">
        <v>675.37130192281427</v>
      </c>
      <c r="X26" s="88">
        <v>36.776714246252958</v>
      </c>
      <c r="Y26" s="88">
        <v>92.669370533849403</v>
      </c>
      <c r="Z26" s="88">
        <v>17.26250073879989</v>
      </c>
      <c r="AA26" s="88">
        <v>169.91558001287819</v>
      </c>
      <c r="AB26" s="88">
        <v>1.5349861741703492</v>
      </c>
      <c r="AC26" s="88">
        <v>53.346461041522261</v>
      </c>
      <c r="AD26" s="88">
        <v>10.888736950652458</v>
      </c>
      <c r="AE26" s="88">
        <v>339.90711716643006</v>
      </c>
      <c r="AF26" s="88">
        <v>27.053472784884406</v>
      </c>
      <c r="AG26" s="88">
        <v>408.00948473881186</v>
      </c>
      <c r="AH26" s="88">
        <v>77.31716886608578</v>
      </c>
      <c r="AI26" s="88">
        <v>38.256524207926184</v>
      </c>
      <c r="AJ26" s="88">
        <v>89.487844151123596</v>
      </c>
      <c r="AK26" s="88">
        <v>33.360989826859949</v>
      </c>
      <c r="AL26" s="131">
        <v>30.593259775506013</v>
      </c>
      <c r="AM26" s="149">
        <f t="shared" si="0"/>
        <v>5906.9318515212744</v>
      </c>
      <c r="AN26" s="137">
        <v>5678.4193185941285</v>
      </c>
      <c r="AO26" s="163">
        <f t="shared" si="1"/>
        <v>11585.351170115402</v>
      </c>
      <c r="AQ26" s="100"/>
    </row>
    <row r="27" spans="1:43">
      <c r="A27" s="47" t="s">
        <v>168</v>
      </c>
      <c r="B27" s="25" t="s">
        <v>16</v>
      </c>
      <c r="C27" s="24" t="s">
        <v>47</v>
      </c>
      <c r="D27" s="133">
        <v>7479.2602345220166</v>
      </c>
      <c r="E27" s="88">
        <v>1523.7584966000536</v>
      </c>
      <c r="F27" s="88">
        <v>2457.8470495424945</v>
      </c>
      <c r="G27" s="88">
        <v>1380.8931984796257</v>
      </c>
      <c r="H27" s="88">
        <v>581.59771558922591</v>
      </c>
      <c r="I27" s="88">
        <v>177.3841008981606</v>
      </c>
      <c r="J27" s="88">
        <v>184.8403497983808</v>
      </c>
      <c r="K27" s="88">
        <v>2115.0735620908677</v>
      </c>
      <c r="L27" s="88">
        <v>1913.8484072321157</v>
      </c>
      <c r="M27" s="88">
        <v>65.156110000887878</v>
      </c>
      <c r="N27" s="88">
        <v>847.91399331276045</v>
      </c>
      <c r="O27" s="88">
        <v>310.01376772627361</v>
      </c>
      <c r="P27" s="88">
        <v>314.09905425606587</v>
      </c>
      <c r="Q27" s="88">
        <v>1234.3977485103301</v>
      </c>
      <c r="R27" s="88">
        <v>12784.883745960271</v>
      </c>
      <c r="S27" s="88">
        <v>505.14810514915729</v>
      </c>
      <c r="T27" s="88">
        <v>4704.663368088788</v>
      </c>
      <c r="U27" s="88">
        <v>1153.8283001049915</v>
      </c>
      <c r="V27" s="88">
        <v>515.00947463674026</v>
      </c>
      <c r="W27" s="88">
        <v>2699.9888308101918</v>
      </c>
      <c r="X27" s="88">
        <v>240.39681049787879</v>
      </c>
      <c r="Y27" s="88">
        <v>1988.2200623514893</v>
      </c>
      <c r="Z27" s="88">
        <v>197.51993609528708</v>
      </c>
      <c r="AA27" s="88">
        <v>1358.7448494908631</v>
      </c>
      <c r="AB27" s="88">
        <v>22.400656795329162</v>
      </c>
      <c r="AC27" s="88">
        <v>156.96189205709726</v>
      </c>
      <c r="AD27" s="88">
        <v>157.64423540792973</v>
      </c>
      <c r="AE27" s="88">
        <v>1544.6170629480439</v>
      </c>
      <c r="AF27" s="88">
        <v>342.99187447207629</v>
      </c>
      <c r="AG27" s="88">
        <v>1804.2698918849999</v>
      </c>
      <c r="AH27" s="88">
        <v>917.80668014903813</v>
      </c>
      <c r="AI27" s="88">
        <v>480.94791598969181</v>
      </c>
      <c r="AJ27" s="88">
        <v>1134.4301912611202</v>
      </c>
      <c r="AK27" s="88">
        <v>130.56096306418829</v>
      </c>
      <c r="AL27" s="131">
        <v>305.07999471510902</v>
      </c>
      <c r="AM27" s="149">
        <f t="shared" si="0"/>
        <v>53732.198630489518</v>
      </c>
      <c r="AN27" s="137">
        <v>85649.149643879151</v>
      </c>
      <c r="AO27" s="163">
        <f t="shared" si="1"/>
        <v>139381.34827436868</v>
      </c>
      <c r="AQ27" s="100"/>
    </row>
    <row r="28" spans="1:43">
      <c r="A28" s="47" t="s">
        <v>171</v>
      </c>
      <c r="B28" s="24" t="s">
        <v>17</v>
      </c>
      <c r="C28" s="24" t="s">
        <v>48</v>
      </c>
      <c r="D28" s="133">
        <v>4153.4040736624165</v>
      </c>
      <c r="E28" s="88">
        <v>768.57603577600025</v>
      </c>
      <c r="F28" s="88">
        <v>1364.3667178568699</v>
      </c>
      <c r="G28" s="88">
        <v>566.67261190560725</v>
      </c>
      <c r="H28" s="88">
        <v>297.5119201082066</v>
      </c>
      <c r="I28" s="88">
        <v>96.508344833955647</v>
      </c>
      <c r="J28" s="88">
        <v>98.601822176782548</v>
      </c>
      <c r="K28" s="88">
        <v>1135.2370371137793</v>
      </c>
      <c r="L28" s="88">
        <v>1033.0332490790588</v>
      </c>
      <c r="M28" s="88">
        <v>36.788253869708143</v>
      </c>
      <c r="N28" s="88">
        <v>309.75939876337742</v>
      </c>
      <c r="O28" s="88">
        <v>158.97751266495533</v>
      </c>
      <c r="P28" s="88">
        <v>99.502737711451019</v>
      </c>
      <c r="Q28" s="88">
        <v>521.96218450412334</v>
      </c>
      <c r="R28" s="88">
        <v>6942.070300100544</v>
      </c>
      <c r="S28" s="88">
        <v>50.946658629999945</v>
      </c>
      <c r="T28" s="88">
        <v>1188.5767003432161</v>
      </c>
      <c r="U28" s="88">
        <v>538.01720145422325</v>
      </c>
      <c r="V28" s="88">
        <v>282.45556588172468</v>
      </c>
      <c r="W28" s="88">
        <v>581.02161082471116</v>
      </c>
      <c r="X28" s="88">
        <v>109.02369127932137</v>
      </c>
      <c r="Y28" s="88">
        <v>1118.156418634519</v>
      </c>
      <c r="Z28" s="88">
        <v>107.01576753875159</v>
      </c>
      <c r="AA28" s="88">
        <v>605.47008580920021</v>
      </c>
      <c r="AB28" s="88">
        <v>17.48997816598304</v>
      </c>
      <c r="AC28" s="88">
        <v>97.202263064597702</v>
      </c>
      <c r="AD28" s="88">
        <v>78.436657773717428</v>
      </c>
      <c r="AE28" s="88">
        <v>467.7582226145164</v>
      </c>
      <c r="AF28" s="88">
        <v>174.44553782410719</v>
      </c>
      <c r="AG28" s="88">
        <v>466.65403814384013</v>
      </c>
      <c r="AH28" s="88">
        <v>476.49894593322949</v>
      </c>
      <c r="AI28" s="88">
        <v>248.04505782540721</v>
      </c>
      <c r="AJ28" s="88">
        <v>625.19748732377457</v>
      </c>
      <c r="AK28" s="88">
        <v>48.054125960772623</v>
      </c>
      <c r="AL28" s="131">
        <v>158.46116650262022</v>
      </c>
      <c r="AM28" s="149">
        <f t="shared" si="0"/>
        <v>25021.899381655076</v>
      </c>
      <c r="AN28" s="137">
        <v>58705.775686660243</v>
      </c>
      <c r="AO28" s="163">
        <f t="shared" si="1"/>
        <v>83727.675068315322</v>
      </c>
      <c r="AQ28" s="100"/>
    </row>
    <row r="29" spans="1:43">
      <c r="A29" s="47" t="s">
        <v>174</v>
      </c>
      <c r="B29" s="24" t="s">
        <v>18</v>
      </c>
      <c r="C29" s="24" t="s">
        <v>49</v>
      </c>
      <c r="D29" s="133">
        <v>3114.506689457296</v>
      </c>
      <c r="E29" s="88">
        <v>2672.9882340836962</v>
      </c>
      <c r="F29" s="88">
        <v>1462.9994623179759</v>
      </c>
      <c r="G29" s="88">
        <v>2498.3012801131345</v>
      </c>
      <c r="H29" s="88">
        <v>663.85294597378777</v>
      </c>
      <c r="I29" s="88">
        <v>205.77210937503597</v>
      </c>
      <c r="J29" s="88">
        <v>238.23961588201763</v>
      </c>
      <c r="K29" s="88">
        <v>1407.6910083411838</v>
      </c>
      <c r="L29" s="88">
        <v>1989.1636656403064</v>
      </c>
      <c r="M29" s="88">
        <v>230.09359127221322</v>
      </c>
      <c r="N29" s="88">
        <v>388.82952462825278</v>
      </c>
      <c r="O29" s="88">
        <v>262.50078198169382</v>
      </c>
      <c r="P29" s="88">
        <v>119.89098984577544</v>
      </c>
      <c r="Q29" s="88">
        <v>834.25251529012155</v>
      </c>
      <c r="R29" s="88">
        <v>7094.1299753132789</v>
      </c>
      <c r="S29" s="88">
        <v>202.55410449850334</v>
      </c>
      <c r="T29" s="88">
        <v>3938.2292721827152</v>
      </c>
      <c r="U29" s="88">
        <v>512.27341936493076</v>
      </c>
      <c r="V29" s="88">
        <v>326.56632330534529</v>
      </c>
      <c r="W29" s="88">
        <v>767.64287260509798</v>
      </c>
      <c r="X29" s="88">
        <v>288.96495886353313</v>
      </c>
      <c r="Y29" s="88">
        <v>471.91414616533081</v>
      </c>
      <c r="Z29" s="88">
        <v>140.72151378649414</v>
      </c>
      <c r="AA29" s="88">
        <v>866.23163697434109</v>
      </c>
      <c r="AB29" s="88">
        <v>55.043416306394633</v>
      </c>
      <c r="AC29" s="88">
        <v>94.686488352828235</v>
      </c>
      <c r="AD29" s="88">
        <v>147.16978580227541</v>
      </c>
      <c r="AE29" s="88">
        <v>553.92244527948981</v>
      </c>
      <c r="AF29" s="88">
        <v>186.96068409638306</v>
      </c>
      <c r="AG29" s="88">
        <v>1675.292755596492</v>
      </c>
      <c r="AH29" s="88">
        <v>679.9933849220846</v>
      </c>
      <c r="AI29" s="88">
        <v>512.37770033289451</v>
      </c>
      <c r="AJ29" s="88">
        <v>458.18259773602705</v>
      </c>
      <c r="AK29" s="88">
        <v>49.456634501186535</v>
      </c>
      <c r="AL29" s="131">
        <v>146.0669126304511</v>
      </c>
      <c r="AM29" s="149">
        <f t="shared" si="0"/>
        <v>35257.46344281856</v>
      </c>
      <c r="AN29" s="137">
        <v>53377.539488462535</v>
      </c>
      <c r="AO29" s="163">
        <f t="shared" si="1"/>
        <v>88635.002931281095</v>
      </c>
      <c r="AQ29" s="100"/>
    </row>
    <row r="30" spans="1:43">
      <c r="A30" s="47" t="s">
        <v>177</v>
      </c>
      <c r="B30" s="24" t="s">
        <v>19</v>
      </c>
      <c r="C30" s="24" t="s">
        <v>50</v>
      </c>
      <c r="D30" s="133">
        <v>661.9240641702952</v>
      </c>
      <c r="E30" s="88">
        <v>621.50813905619623</v>
      </c>
      <c r="F30" s="88">
        <v>457.59615311013374</v>
      </c>
      <c r="G30" s="88">
        <v>888.78305264734206</v>
      </c>
      <c r="H30" s="88">
        <v>217.59327867040238</v>
      </c>
      <c r="I30" s="88">
        <v>62.786960353651907</v>
      </c>
      <c r="J30" s="88">
        <v>57.275059216403889</v>
      </c>
      <c r="K30" s="88">
        <v>384.94268729795868</v>
      </c>
      <c r="L30" s="88">
        <v>601.09355184385493</v>
      </c>
      <c r="M30" s="88">
        <v>46.465304609412087</v>
      </c>
      <c r="N30" s="88">
        <v>109.67111152568334</v>
      </c>
      <c r="O30" s="88">
        <v>71.705722542144585</v>
      </c>
      <c r="P30" s="88">
        <v>18.685831031012484</v>
      </c>
      <c r="Q30" s="88">
        <v>148.68231247648549</v>
      </c>
      <c r="R30" s="88">
        <v>2084.301089900986</v>
      </c>
      <c r="S30" s="88">
        <v>42.840885201306101</v>
      </c>
      <c r="T30" s="88">
        <v>879.06845004253682</v>
      </c>
      <c r="U30" s="88">
        <v>199.29733920302317</v>
      </c>
      <c r="V30" s="88">
        <v>10651.579784587822</v>
      </c>
      <c r="W30" s="88">
        <v>1009.170677641707</v>
      </c>
      <c r="X30" s="88">
        <v>96.344966805082251</v>
      </c>
      <c r="Y30" s="88">
        <v>164.07037446101108</v>
      </c>
      <c r="Z30" s="88">
        <v>60.333833573080675</v>
      </c>
      <c r="AA30" s="88">
        <v>1352.4070353267505</v>
      </c>
      <c r="AB30" s="88">
        <v>17.365718724476206</v>
      </c>
      <c r="AC30" s="88">
        <v>38.782872593367259</v>
      </c>
      <c r="AD30" s="88">
        <v>22.561864725630919</v>
      </c>
      <c r="AE30" s="88">
        <v>782.88990840014696</v>
      </c>
      <c r="AF30" s="88">
        <v>82.550698454688998</v>
      </c>
      <c r="AG30" s="88">
        <v>1351.6669967552173</v>
      </c>
      <c r="AH30" s="88">
        <v>327.67493948806322</v>
      </c>
      <c r="AI30" s="88">
        <v>196.75207864215182</v>
      </c>
      <c r="AJ30" s="88">
        <v>141.23014844584159</v>
      </c>
      <c r="AK30" s="88">
        <v>70.048848697649348</v>
      </c>
      <c r="AL30" s="131">
        <v>395.7993528401027</v>
      </c>
      <c r="AM30" s="149">
        <f t="shared" si="0"/>
        <v>24315.45109306162</v>
      </c>
      <c r="AN30" s="137">
        <v>61199.068186758159</v>
      </c>
      <c r="AO30" s="163">
        <f t="shared" si="1"/>
        <v>85514.519279819782</v>
      </c>
      <c r="AQ30" s="100"/>
    </row>
    <row r="31" spans="1:43">
      <c r="A31" s="47" t="s">
        <v>180</v>
      </c>
      <c r="B31" s="24" t="s">
        <v>70</v>
      </c>
      <c r="C31" s="24" t="s">
        <v>51</v>
      </c>
      <c r="D31" s="133">
        <v>22.900927921418102</v>
      </c>
      <c r="E31" s="88">
        <v>106.23802325406903</v>
      </c>
      <c r="F31" s="88">
        <v>46.53385960100556</v>
      </c>
      <c r="G31" s="88">
        <v>80.04634381142688</v>
      </c>
      <c r="H31" s="88">
        <v>26.140174279372005</v>
      </c>
      <c r="I31" s="88">
        <v>22.077108097541423</v>
      </c>
      <c r="J31" s="88">
        <v>16.585023231810453</v>
      </c>
      <c r="K31" s="88">
        <v>50.253343323325275</v>
      </c>
      <c r="L31" s="88">
        <v>49.41472255652824</v>
      </c>
      <c r="M31" s="88">
        <v>3.4506411507173866</v>
      </c>
      <c r="N31" s="88">
        <v>7.5510339449811319</v>
      </c>
      <c r="O31" s="88">
        <v>190.93645277263175</v>
      </c>
      <c r="P31" s="88">
        <v>34.702577503282193</v>
      </c>
      <c r="Q31" s="88">
        <v>39.89611173549477</v>
      </c>
      <c r="R31" s="88">
        <v>1218.7321712168052</v>
      </c>
      <c r="S31" s="88">
        <v>66.493547495674378</v>
      </c>
      <c r="T31" s="88">
        <v>813.97692391230032</v>
      </c>
      <c r="U31" s="88">
        <v>188.34705507909558</v>
      </c>
      <c r="V31" s="88">
        <v>68.084523640618201</v>
      </c>
      <c r="W31" s="88">
        <v>305.42870563224506</v>
      </c>
      <c r="X31" s="88">
        <v>61.344309511197608</v>
      </c>
      <c r="Y31" s="88">
        <v>130.27084155901116</v>
      </c>
      <c r="Z31" s="88">
        <v>66.422123515771304</v>
      </c>
      <c r="AA31" s="88">
        <v>608.61864477998483</v>
      </c>
      <c r="AB31" s="88">
        <v>19.027972965069612</v>
      </c>
      <c r="AC31" s="88">
        <v>731.16937251240552</v>
      </c>
      <c r="AD31" s="88">
        <v>444.515216039167</v>
      </c>
      <c r="AE31" s="88">
        <v>55.00415393846702</v>
      </c>
      <c r="AF31" s="88">
        <v>33.520815998129606</v>
      </c>
      <c r="AG31" s="88">
        <v>119.21362362515477</v>
      </c>
      <c r="AH31" s="88">
        <v>149.07473489472071</v>
      </c>
      <c r="AI31" s="88">
        <v>133.04096161144301</v>
      </c>
      <c r="AJ31" s="88">
        <v>80.736162150284812</v>
      </c>
      <c r="AK31" s="88">
        <v>160.07050481183435</v>
      </c>
      <c r="AL31" s="131">
        <v>277.06882702757463</v>
      </c>
      <c r="AM31" s="149">
        <f t="shared" si="0"/>
        <v>6426.887535100559</v>
      </c>
      <c r="AN31" s="137">
        <v>3799.3694911636867</v>
      </c>
      <c r="AO31" s="163">
        <f t="shared" si="1"/>
        <v>10226.257026264246</v>
      </c>
      <c r="AQ31" s="100"/>
    </row>
    <row r="32" spans="1:43">
      <c r="A32" s="47" t="s">
        <v>183</v>
      </c>
      <c r="B32" s="24" t="s">
        <v>20</v>
      </c>
      <c r="C32" s="24" t="s">
        <v>52</v>
      </c>
      <c r="D32" s="133">
        <v>17.943865384946903</v>
      </c>
      <c r="E32" s="88">
        <v>8.9937970572384831</v>
      </c>
      <c r="F32" s="88">
        <v>9.9307036148096088</v>
      </c>
      <c r="G32" s="88">
        <v>20.939287812532143</v>
      </c>
      <c r="H32" s="88">
        <v>2.1998025999558886</v>
      </c>
      <c r="I32" s="88">
        <v>1.0220057402062896</v>
      </c>
      <c r="J32" s="88">
        <v>0.3753155174671684</v>
      </c>
      <c r="K32" s="88">
        <v>3.0552835693388527</v>
      </c>
      <c r="L32" s="88">
        <v>3.5083515224849746</v>
      </c>
      <c r="M32" s="88">
        <v>2.5907892852501546</v>
      </c>
      <c r="N32" s="88">
        <v>4.4777592506323396</v>
      </c>
      <c r="O32" s="88">
        <v>8.6964208390767901</v>
      </c>
      <c r="P32" s="88">
        <v>3.6832204377305442</v>
      </c>
      <c r="Q32" s="88">
        <v>1.8815364206939464</v>
      </c>
      <c r="R32" s="88">
        <v>710.67154108993907</v>
      </c>
      <c r="S32" s="88">
        <v>3.6454865731986899</v>
      </c>
      <c r="T32" s="88">
        <v>109.98542395202965</v>
      </c>
      <c r="U32" s="88">
        <v>33.294330799690989</v>
      </c>
      <c r="V32" s="88">
        <v>1408.1344653384779</v>
      </c>
      <c r="W32" s="88">
        <v>621.92023897542776</v>
      </c>
      <c r="X32" s="88">
        <v>6.519695432891548</v>
      </c>
      <c r="Y32" s="88">
        <v>87.841905153627181</v>
      </c>
      <c r="Z32" s="88">
        <v>351.03970728532641</v>
      </c>
      <c r="AA32" s="88">
        <v>18.284899239111077</v>
      </c>
      <c r="AB32" s="88">
        <v>298.74503134746544</v>
      </c>
      <c r="AC32" s="88">
        <v>145.9282167923715</v>
      </c>
      <c r="AD32" s="88">
        <v>2.6116388347663064</v>
      </c>
      <c r="AE32" s="88">
        <v>176.54870461065411</v>
      </c>
      <c r="AF32" s="88">
        <v>33.857293112945499</v>
      </c>
      <c r="AG32" s="88">
        <v>601.94058978150281</v>
      </c>
      <c r="AH32" s="88">
        <v>940.41614483151659</v>
      </c>
      <c r="AI32" s="88">
        <v>533.80129834031868</v>
      </c>
      <c r="AJ32" s="88">
        <v>428.1678753586545</v>
      </c>
      <c r="AK32" s="88">
        <v>522.18981634376394</v>
      </c>
      <c r="AL32" s="131">
        <v>873.06633342647774</v>
      </c>
      <c r="AM32" s="149">
        <f t="shared" si="0"/>
        <v>7997.9087756725221</v>
      </c>
      <c r="AN32" s="137">
        <v>83230.450923250275</v>
      </c>
      <c r="AO32" s="163">
        <f t="shared" si="1"/>
        <v>91228.359698922795</v>
      </c>
      <c r="AQ32" s="100"/>
    </row>
    <row r="33" spans="1:43">
      <c r="A33" s="47" t="s">
        <v>186</v>
      </c>
      <c r="B33" s="24" t="s">
        <v>21</v>
      </c>
      <c r="C33" s="24" t="s">
        <v>53</v>
      </c>
      <c r="D33" s="133">
        <v>2.1662029839202313</v>
      </c>
      <c r="E33" s="88">
        <v>13.72354166509448</v>
      </c>
      <c r="F33" s="88">
        <v>8.2808546080586911</v>
      </c>
      <c r="G33" s="88">
        <v>3.884476540030656</v>
      </c>
      <c r="H33" s="88">
        <v>18.243521648675149</v>
      </c>
      <c r="I33" s="88">
        <v>0.13208357016990915</v>
      </c>
      <c r="J33" s="88">
        <v>6.0957048643387406</v>
      </c>
      <c r="K33" s="88">
        <v>1.2601008289533675</v>
      </c>
      <c r="L33" s="88">
        <v>3.5142862849855359</v>
      </c>
      <c r="M33" s="88">
        <v>9.0453311524158836E-2</v>
      </c>
      <c r="N33" s="88">
        <v>6.4197881401167249</v>
      </c>
      <c r="O33" s="88">
        <v>0.71461693385013692</v>
      </c>
      <c r="P33" s="88">
        <v>6.9449811987155413E-2</v>
      </c>
      <c r="Q33" s="88">
        <v>0.39140612364988997</v>
      </c>
      <c r="R33" s="88">
        <v>56.85766657515363</v>
      </c>
      <c r="S33" s="88">
        <v>0.44015121705056254</v>
      </c>
      <c r="T33" s="88">
        <v>95.176209500245179</v>
      </c>
      <c r="U33" s="88">
        <v>43.838939685955992</v>
      </c>
      <c r="V33" s="88">
        <v>43.552105882710677</v>
      </c>
      <c r="W33" s="88">
        <v>30.961921352286705</v>
      </c>
      <c r="X33" s="88">
        <v>0.74275998490007278</v>
      </c>
      <c r="Y33" s="88">
        <v>4.3866248666327623</v>
      </c>
      <c r="Z33" s="88">
        <v>3318.3917285299208</v>
      </c>
      <c r="AA33" s="88">
        <v>4388.2705059172958</v>
      </c>
      <c r="AB33" s="88">
        <v>9.4557758772992866</v>
      </c>
      <c r="AC33" s="88">
        <v>254.13458599510156</v>
      </c>
      <c r="AD33" s="88">
        <v>14.659539900401843</v>
      </c>
      <c r="AE33" s="88">
        <v>25.832001914873207</v>
      </c>
      <c r="AF33" s="88">
        <v>1063.5136207613484</v>
      </c>
      <c r="AG33" s="88">
        <v>381.13573071200148</v>
      </c>
      <c r="AH33" s="88">
        <v>767.86343210189079</v>
      </c>
      <c r="AI33" s="88">
        <v>415.40970179729158</v>
      </c>
      <c r="AJ33" s="88">
        <v>115.50027943141791</v>
      </c>
      <c r="AK33" s="88">
        <v>181.77561657112375</v>
      </c>
      <c r="AL33" s="131">
        <v>171.16621482040051</v>
      </c>
      <c r="AM33" s="149">
        <f t="shared" si="0"/>
        <v>11448.051600710656</v>
      </c>
      <c r="AN33" s="137">
        <v>13243.119037020295</v>
      </c>
      <c r="AO33" s="163">
        <f t="shared" si="1"/>
        <v>24691.170637730953</v>
      </c>
      <c r="AQ33" s="100"/>
    </row>
    <row r="34" spans="1:43">
      <c r="A34" s="47" t="s">
        <v>189</v>
      </c>
      <c r="B34" s="24" t="s">
        <v>22</v>
      </c>
      <c r="C34" s="24" t="s">
        <v>54</v>
      </c>
      <c r="D34" s="133">
        <v>2.2789623143233917</v>
      </c>
      <c r="E34" s="88">
        <v>95.989499668089664</v>
      </c>
      <c r="F34" s="88">
        <v>25.730078899745514</v>
      </c>
      <c r="G34" s="88">
        <v>127.17352825132178</v>
      </c>
      <c r="H34" s="88">
        <v>39.336466043547205</v>
      </c>
      <c r="I34" s="88">
        <v>2.054237943791493</v>
      </c>
      <c r="J34" s="88">
        <v>59.122223146867292</v>
      </c>
      <c r="K34" s="88">
        <v>45.007814182570947</v>
      </c>
      <c r="L34" s="88">
        <v>18.092630400025595</v>
      </c>
      <c r="M34" s="88">
        <v>13.371733553441928</v>
      </c>
      <c r="N34" s="88">
        <v>17.880653987746665</v>
      </c>
      <c r="O34" s="88">
        <v>467.54009514372808</v>
      </c>
      <c r="P34" s="88">
        <v>25.89085443356247</v>
      </c>
      <c r="Q34" s="88">
        <v>49.773986858781107</v>
      </c>
      <c r="R34" s="88">
        <v>1412.3238340668304</v>
      </c>
      <c r="S34" s="88">
        <v>131.90872149013876</v>
      </c>
      <c r="T34" s="88">
        <v>1038.1815626782659</v>
      </c>
      <c r="U34" s="88">
        <v>128.98063963000493</v>
      </c>
      <c r="V34" s="88">
        <v>262.22281177404591</v>
      </c>
      <c r="W34" s="88">
        <v>338.85375413928108</v>
      </c>
      <c r="X34" s="88">
        <v>283.3670961391561</v>
      </c>
      <c r="Y34" s="88">
        <v>223.20443506599071</v>
      </c>
      <c r="Z34" s="88">
        <v>200.40634180367471</v>
      </c>
      <c r="AA34" s="88">
        <v>4593.0319851066861</v>
      </c>
      <c r="AB34" s="88">
        <v>62.680806456373844</v>
      </c>
      <c r="AC34" s="88">
        <v>1961.9690176061288</v>
      </c>
      <c r="AD34" s="88">
        <v>220.01531106030509</v>
      </c>
      <c r="AE34" s="88">
        <v>193.5324887102698</v>
      </c>
      <c r="AF34" s="88">
        <v>109.85717508136396</v>
      </c>
      <c r="AG34" s="88">
        <v>521.52476147101038</v>
      </c>
      <c r="AH34" s="88">
        <v>584.87767798803759</v>
      </c>
      <c r="AI34" s="88">
        <v>338.18190034229559</v>
      </c>
      <c r="AJ34" s="88">
        <v>106.01451624432703</v>
      </c>
      <c r="AK34" s="88">
        <v>484.65257168042416</v>
      </c>
      <c r="AL34" s="131">
        <v>1021.7600337215092</v>
      </c>
      <c r="AM34" s="149">
        <f t="shared" si="0"/>
        <v>15206.790207083664</v>
      </c>
      <c r="AN34" s="137">
        <v>78724.464729405445</v>
      </c>
      <c r="AO34" s="163">
        <f t="shared" si="1"/>
        <v>93931.254936489102</v>
      </c>
      <c r="AQ34" s="100"/>
    </row>
    <row r="35" spans="1:43">
      <c r="A35" s="47" t="s">
        <v>192</v>
      </c>
      <c r="B35" s="24" t="s">
        <v>23</v>
      </c>
      <c r="C35" s="24" t="s">
        <v>55</v>
      </c>
      <c r="D35" s="133">
        <v>4.4189801147021521</v>
      </c>
      <c r="E35" s="88">
        <v>14.801378663761271</v>
      </c>
      <c r="F35" s="88">
        <v>6.6797158371946113</v>
      </c>
      <c r="G35" s="88">
        <v>49.643716045413761</v>
      </c>
      <c r="H35" s="88">
        <v>220.25263537716359</v>
      </c>
      <c r="I35" s="88">
        <v>0.2974231963019619</v>
      </c>
      <c r="J35" s="88">
        <v>6.8556107845126997</v>
      </c>
      <c r="K35" s="88">
        <v>1.9818782156856005</v>
      </c>
      <c r="L35" s="88">
        <v>0.74832483628173119</v>
      </c>
      <c r="M35" s="88">
        <v>0.45423544947384681</v>
      </c>
      <c r="N35" s="88">
        <v>3.9433162662591199</v>
      </c>
      <c r="O35" s="88">
        <v>26.798857809128627</v>
      </c>
      <c r="P35" s="88">
        <v>2.8216412784964606</v>
      </c>
      <c r="Q35" s="88">
        <v>34.718191668715107</v>
      </c>
      <c r="R35" s="88">
        <v>76.506011954943503</v>
      </c>
      <c r="S35" s="88">
        <v>1.6086061114171788</v>
      </c>
      <c r="T35" s="88">
        <v>31.371654822481954</v>
      </c>
      <c r="U35" s="88">
        <v>6.4875041171302286</v>
      </c>
      <c r="V35" s="88">
        <v>6.3660102825308051</v>
      </c>
      <c r="W35" s="88">
        <v>38.433913237832243</v>
      </c>
      <c r="X35" s="88">
        <v>1.3252986086360012</v>
      </c>
      <c r="Y35" s="88">
        <v>28.644389131215028</v>
      </c>
      <c r="Z35" s="88">
        <v>28.860919893807527</v>
      </c>
      <c r="AA35" s="88">
        <v>1621.2177929908828</v>
      </c>
      <c r="AB35" s="88">
        <v>336.39921918172575</v>
      </c>
      <c r="AC35" s="88">
        <v>1006.11089715226</v>
      </c>
      <c r="AD35" s="88">
        <v>21.365378915122978</v>
      </c>
      <c r="AE35" s="88">
        <v>129.92791526785987</v>
      </c>
      <c r="AF35" s="88">
        <v>29.525199266152903</v>
      </c>
      <c r="AG35" s="88">
        <v>75.618131471709461</v>
      </c>
      <c r="AH35" s="88">
        <v>205.8642246904696</v>
      </c>
      <c r="AI35" s="88">
        <v>301.00477362773262</v>
      </c>
      <c r="AJ35" s="88">
        <v>115.15968690328127</v>
      </c>
      <c r="AK35" s="88">
        <v>32.210315901058408</v>
      </c>
      <c r="AL35" s="131">
        <v>196.32291367241538</v>
      </c>
      <c r="AM35" s="149">
        <f t="shared" si="0"/>
        <v>4664.7466627437561</v>
      </c>
      <c r="AN35" s="137">
        <v>3353.2016749741024</v>
      </c>
      <c r="AO35" s="163">
        <f t="shared" si="1"/>
        <v>8017.9483377178585</v>
      </c>
      <c r="AQ35" s="100"/>
    </row>
    <row r="36" spans="1:43">
      <c r="A36" s="47" t="s">
        <v>195</v>
      </c>
      <c r="B36" s="24" t="s">
        <v>24</v>
      </c>
      <c r="C36" s="24" t="s">
        <v>56</v>
      </c>
      <c r="D36" s="133">
        <v>289.09649140873512</v>
      </c>
      <c r="E36" s="88">
        <v>1128.8651443844406</v>
      </c>
      <c r="F36" s="88">
        <v>533.74264279213151</v>
      </c>
      <c r="G36" s="88">
        <v>722.72382921118299</v>
      </c>
      <c r="H36" s="88">
        <v>244.74583095647046</v>
      </c>
      <c r="I36" s="88">
        <v>279.79377171762377</v>
      </c>
      <c r="J36" s="88">
        <v>80.855212377835826</v>
      </c>
      <c r="K36" s="88">
        <v>538.18277283080499</v>
      </c>
      <c r="L36" s="88">
        <v>586.38816556719109</v>
      </c>
      <c r="M36" s="88">
        <v>14.388322568568009</v>
      </c>
      <c r="N36" s="88">
        <v>56.618272486272907</v>
      </c>
      <c r="O36" s="88">
        <v>1402.8289712637143</v>
      </c>
      <c r="P36" s="88">
        <v>382.35142462412176</v>
      </c>
      <c r="Q36" s="88">
        <v>392.88459348183409</v>
      </c>
      <c r="R36" s="88">
        <v>7919.4802741194262</v>
      </c>
      <c r="S36" s="88">
        <v>554.00947727352866</v>
      </c>
      <c r="T36" s="88">
        <v>8020.7157295179022</v>
      </c>
      <c r="U36" s="88">
        <v>2105.4170388287639</v>
      </c>
      <c r="V36" s="88">
        <v>238.36159376329812</v>
      </c>
      <c r="W36" s="88">
        <v>840.24264765801729</v>
      </c>
      <c r="X36" s="88">
        <v>161.64415996881812</v>
      </c>
      <c r="Y36" s="88">
        <v>1165.7743492835468</v>
      </c>
      <c r="Z36" s="88">
        <v>404.44973735625899</v>
      </c>
      <c r="AA36" s="88">
        <v>444.26721357558222</v>
      </c>
      <c r="AB36" s="88">
        <v>101.67771776970658</v>
      </c>
      <c r="AC36" s="88">
        <v>5007.4342701013502</v>
      </c>
      <c r="AD36" s="88">
        <v>5550.6489604817843</v>
      </c>
      <c r="AE36" s="88">
        <v>272.85755833582567</v>
      </c>
      <c r="AF36" s="88">
        <v>184.00983853081132</v>
      </c>
      <c r="AG36" s="88">
        <v>361.23192242081063</v>
      </c>
      <c r="AH36" s="88">
        <v>615.80812016674474</v>
      </c>
      <c r="AI36" s="88">
        <v>949.22109415924638</v>
      </c>
      <c r="AJ36" s="88">
        <v>791.68593964851505</v>
      </c>
      <c r="AK36" s="88">
        <v>970.78723232164612</v>
      </c>
      <c r="AL36" s="131">
        <v>1275.8709629759587</v>
      </c>
      <c r="AM36" s="149">
        <f t="shared" si="0"/>
        <v>44589.061283928473</v>
      </c>
      <c r="AN36" s="137">
        <v>21465.608851663659</v>
      </c>
      <c r="AO36" s="163">
        <f t="shared" si="1"/>
        <v>66054.67013559214</v>
      </c>
      <c r="AQ36" s="100"/>
    </row>
    <row r="37" spans="1:43">
      <c r="A37" s="47" t="s">
        <v>198</v>
      </c>
      <c r="B37" s="22" t="s">
        <v>25</v>
      </c>
      <c r="C37" s="129" t="s">
        <v>57</v>
      </c>
      <c r="D37" s="133">
        <v>177.2588174329035</v>
      </c>
      <c r="E37" s="88">
        <v>232.94058443720525</v>
      </c>
      <c r="F37" s="88">
        <v>51.636255766447775</v>
      </c>
      <c r="G37" s="88">
        <v>890.76262805417355</v>
      </c>
      <c r="H37" s="88">
        <v>195.08392340648317</v>
      </c>
      <c r="I37" s="88">
        <v>3.5876554465247992</v>
      </c>
      <c r="J37" s="88">
        <v>17.463950387469509</v>
      </c>
      <c r="K37" s="88">
        <v>68.347274574198721</v>
      </c>
      <c r="L37" s="88">
        <v>36.190592419853857</v>
      </c>
      <c r="M37" s="88">
        <v>61.58917610826262</v>
      </c>
      <c r="N37" s="88">
        <v>49.90169989381107</v>
      </c>
      <c r="O37" s="88">
        <v>148.07718637008117</v>
      </c>
      <c r="P37" s="88">
        <v>57.053538778539021</v>
      </c>
      <c r="Q37" s="88">
        <v>98.392660878154786</v>
      </c>
      <c r="R37" s="88">
        <v>3930.8374534601703</v>
      </c>
      <c r="S37" s="88">
        <v>200.85852843857586</v>
      </c>
      <c r="T37" s="88">
        <v>1495.694932659233</v>
      </c>
      <c r="U37" s="88">
        <v>835.8906251995644</v>
      </c>
      <c r="V37" s="88">
        <v>320.58765127406292</v>
      </c>
      <c r="W37" s="88">
        <v>782.2108581982194</v>
      </c>
      <c r="X37" s="88">
        <v>434.14006905901749</v>
      </c>
      <c r="Y37" s="88">
        <v>858.68495827652794</v>
      </c>
      <c r="Z37" s="88">
        <v>194.09663567041542</v>
      </c>
      <c r="AA37" s="88">
        <v>1592.240533608287</v>
      </c>
      <c r="AB37" s="88">
        <v>252.75113003301561</v>
      </c>
      <c r="AC37" s="88">
        <v>2465.665179536039</v>
      </c>
      <c r="AD37" s="88">
        <v>112.51709227395428</v>
      </c>
      <c r="AE37" s="88">
        <v>733.07526028626035</v>
      </c>
      <c r="AF37" s="88">
        <v>660.39803743775303</v>
      </c>
      <c r="AG37" s="88">
        <v>1957.5367215400106</v>
      </c>
      <c r="AH37" s="88">
        <v>194.73839354182221</v>
      </c>
      <c r="AI37" s="88">
        <v>332.18329432768337</v>
      </c>
      <c r="AJ37" s="88">
        <v>6.5860337804377318</v>
      </c>
      <c r="AK37" s="88">
        <v>881.24592629084634</v>
      </c>
      <c r="AL37" s="131">
        <v>709.76322134612542</v>
      </c>
      <c r="AM37" s="149">
        <f t="shared" si="0"/>
        <v>21039.988480192129</v>
      </c>
      <c r="AN37" s="137">
        <v>72706.491958160826</v>
      </c>
      <c r="AO37" s="163">
        <f t="shared" si="1"/>
        <v>93746.480438352955</v>
      </c>
      <c r="AQ37" s="100"/>
    </row>
    <row r="38" spans="1:43">
      <c r="A38" s="47" t="s">
        <v>201</v>
      </c>
      <c r="B38" s="24" t="s">
        <v>26</v>
      </c>
      <c r="C38" s="24" t="s">
        <v>58</v>
      </c>
      <c r="D38" s="133">
        <v>152.6103084507192</v>
      </c>
      <c r="E38" s="88">
        <v>236.38813993237085</v>
      </c>
      <c r="F38" s="88">
        <v>88.831678222288332</v>
      </c>
      <c r="G38" s="88">
        <v>194.27683759159461</v>
      </c>
      <c r="H38" s="88">
        <v>30.3514640367124</v>
      </c>
      <c r="I38" s="88">
        <v>96.366602028976033</v>
      </c>
      <c r="J38" s="88">
        <v>6.7625334666203525</v>
      </c>
      <c r="K38" s="88">
        <v>21.090771892405872</v>
      </c>
      <c r="L38" s="88">
        <v>12.05114454903191</v>
      </c>
      <c r="M38" s="88">
        <v>6.1503756011980721</v>
      </c>
      <c r="N38" s="88">
        <v>14.354419707182254</v>
      </c>
      <c r="O38" s="88">
        <v>272.61320780532077</v>
      </c>
      <c r="P38" s="88">
        <v>103.55542558947288</v>
      </c>
      <c r="Q38" s="88">
        <v>72.184277835098968</v>
      </c>
      <c r="R38" s="88">
        <v>14008.041256629635</v>
      </c>
      <c r="S38" s="88">
        <v>61.890817231827732</v>
      </c>
      <c r="T38" s="88">
        <v>838.31893649580468</v>
      </c>
      <c r="U38" s="88">
        <v>118.05309682700961</v>
      </c>
      <c r="V38" s="88">
        <v>7677.3059808750277</v>
      </c>
      <c r="W38" s="88">
        <v>703.48198077082816</v>
      </c>
      <c r="X38" s="88">
        <v>108.07652859086048</v>
      </c>
      <c r="Y38" s="88">
        <v>127.03886916418699</v>
      </c>
      <c r="Z38" s="88">
        <v>420.72724449017284</v>
      </c>
      <c r="AA38" s="88">
        <v>1133.1150992250209</v>
      </c>
      <c r="AB38" s="88">
        <v>31.309232624682235</v>
      </c>
      <c r="AC38" s="88">
        <v>2079.2280884517209</v>
      </c>
      <c r="AD38" s="88">
        <v>68.507765961475101</v>
      </c>
      <c r="AE38" s="88">
        <v>2124.4978263475859</v>
      </c>
      <c r="AF38" s="88">
        <v>182.09958206991629</v>
      </c>
      <c r="AG38" s="88">
        <v>667.03415386010101</v>
      </c>
      <c r="AH38" s="88">
        <v>41.851310618900634</v>
      </c>
      <c r="AI38" s="88">
        <v>49.220880611954676</v>
      </c>
      <c r="AJ38" s="88">
        <v>74.417388865762391</v>
      </c>
      <c r="AK38" s="88">
        <v>609.03794770775608</v>
      </c>
      <c r="AL38" s="131">
        <v>538.88339152223091</v>
      </c>
      <c r="AM38" s="149">
        <f t="shared" si="0"/>
        <v>32969.72456565145</v>
      </c>
      <c r="AN38" s="137">
        <v>11350.950053977918</v>
      </c>
      <c r="AO38" s="163">
        <f t="shared" si="1"/>
        <v>44320.674619629368</v>
      </c>
      <c r="AQ38" s="100"/>
    </row>
    <row r="39" spans="1:43">
      <c r="A39" s="47" t="s">
        <v>204</v>
      </c>
      <c r="B39" s="24" t="s">
        <v>271</v>
      </c>
      <c r="C39" s="24" t="s">
        <v>59</v>
      </c>
      <c r="D39" s="133">
        <v>564.59776294532276</v>
      </c>
      <c r="E39" s="88">
        <v>464.61577362552282</v>
      </c>
      <c r="F39" s="88">
        <v>89.677001990528453</v>
      </c>
      <c r="G39" s="88">
        <v>82.263505017707004</v>
      </c>
      <c r="H39" s="88">
        <v>23.797089993102553</v>
      </c>
      <c r="I39" s="88">
        <v>6.1446802332580644E-3</v>
      </c>
      <c r="J39" s="88">
        <v>4.9306067055885885</v>
      </c>
      <c r="K39" s="88">
        <v>11.937275754012189</v>
      </c>
      <c r="L39" s="88">
        <v>5.252913152426431</v>
      </c>
      <c r="M39" s="88">
        <v>18.877621886035179</v>
      </c>
      <c r="N39" s="88">
        <v>8.4502651901195414</v>
      </c>
      <c r="O39" s="88">
        <v>102.58789049879864</v>
      </c>
      <c r="P39" s="88">
        <v>63.185348186685651</v>
      </c>
      <c r="Q39" s="88">
        <v>93.126002167316173</v>
      </c>
      <c r="R39" s="88">
        <v>688.40965937284534</v>
      </c>
      <c r="S39" s="88">
        <v>112.27177445741145</v>
      </c>
      <c r="T39" s="88">
        <v>504.41064945415803</v>
      </c>
      <c r="U39" s="88">
        <v>100.67683436282314</v>
      </c>
      <c r="V39" s="88">
        <v>22.314508094116945</v>
      </c>
      <c r="W39" s="88">
        <v>220.33096198912759</v>
      </c>
      <c r="X39" s="88">
        <v>169.25627444504704</v>
      </c>
      <c r="Y39" s="88">
        <v>71.552507601939297</v>
      </c>
      <c r="Z39" s="88">
        <v>404.27939632636628</v>
      </c>
      <c r="AA39" s="88">
        <v>1926.747855152832</v>
      </c>
      <c r="AB39" s="88">
        <v>7.1188349519984744</v>
      </c>
      <c r="AC39" s="88">
        <v>869.35056460081387</v>
      </c>
      <c r="AD39" s="88">
        <v>138.35621406130363</v>
      </c>
      <c r="AE39" s="88">
        <v>240.0349481048911</v>
      </c>
      <c r="AF39" s="88">
        <v>95.733888253079627</v>
      </c>
      <c r="AG39" s="88">
        <v>263.91627972084899</v>
      </c>
      <c r="AH39" s="88">
        <v>14.431133294682759</v>
      </c>
      <c r="AI39" s="88">
        <v>14.415862565177452</v>
      </c>
      <c r="AJ39" s="88">
        <v>8.2394532245347687</v>
      </c>
      <c r="AK39" s="88">
        <v>246.66289146101752</v>
      </c>
      <c r="AL39" s="131">
        <v>260.45214622690884</v>
      </c>
      <c r="AM39" s="149">
        <f t="shared" si="0"/>
        <v>7912.2678395153225</v>
      </c>
      <c r="AN39" s="137">
        <v>8828.9355984775466</v>
      </c>
      <c r="AO39" s="163">
        <f t="shared" si="1"/>
        <v>16741.20343799287</v>
      </c>
      <c r="AQ39" s="100"/>
    </row>
    <row r="40" spans="1:43">
      <c r="A40" s="47" t="s">
        <v>207</v>
      </c>
      <c r="B40" s="24" t="s">
        <v>27</v>
      </c>
      <c r="C40" s="24" t="s">
        <v>60</v>
      </c>
      <c r="D40" s="133">
        <v>2.734733444411992</v>
      </c>
      <c r="E40" s="88">
        <v>1631.9132687486422</v>
      </c>
      <c r="F40" s="88">
        <v>53.716638199662746</v>
      </c>
      <c r="G40" s="88">
        <v>243.73311723814368</v>
      </c>
      <c r="H40" s="88">
        <v>60.138041450410803</v>
      </c>
      <c r="I40" s="88">
        <v>6.2927813654404904E-2</v>
      </c>
      <c r="J40" s="88">
        <v>13.969013978395997</v>
      </c>
      <c r="K40" s="88">
        <v>69.413278732124212</v>
      </c>
      <c r="L40" s="88">
        <v>46.953318830850193</v>
      </c>
      <c r="M40" s="88">
        <v>31.495133664614368</v>
      </c>
      <c r="N40" s="88">
        <v>16.63684632158807</v>
      </c>
      <c r="O40" s="88">
        <v>475.93163551626913</v>
      </c>
      <c r="P40" s="88">
        <v>258.09090754674639</v>
      </c>
      <c r="Q40" s="88">
        <v>137.79392923914031</v>
      </c>
      <c r="R40" s="88">
        <v>8347.8842640785806</v>
      </c>
      <c r="S40" s="88">
        <v>87.684186868391251</v>
      </c>
      <c r="T40" s="88">
        <v>1608.5159235164904</v>
      </c>
      <c r="U40" s="88">
        <v>164.0356669599737</v>
      </c>
      <c r="V40" s="88">
        <v>10414.805127529027</v>
      </c>
      <c r="W40" s="88">
        <v>840.79021885286852</v>
      </c>
      <c r="X40" s="88">
        <v>221.24242472280241</v>
      </c>
      <c r="Y40" s="88">
        <v>307.81266629594967</v>
      </c>
      <c r="Z40" s="88">
        <v>435.55927040288083</v>
      </c>
      <c r="AA40" s="88">
        <v>4001.0123055323479</v>
      </c>
      <c r="AB40" s="88">
        <v>37.963316787579487</v>
      </c>
      <c r="AC40" s="88">
        <v>869.02772571289688</v>
      </c>
      <c r="AD40" s="88">
        <v>140.84058053579119</v>
      </c>
      <c r="AE40" s="88">
        <v>1319.4837507438522</v>
      </c>
      <c r="AF40" s="88">
        <v>144.10295113586528</v>
      </c>
      <c r="AG40" s="88">
        <v>1303.6904942235017</v>
      </c>
      <c r="AH40" s="88">
        <v>163.62543367266386</v>
      </c>
      <c r="AI40" s="88">
        <v>52.306546128923408</v>
      </c>
      <c r="AJ40" s="88">
        <v>81.909732056411258</v>
      </c>
      <c r="AK40" s="88">
        <v>254.09087431558351</v>
      </c>
      <c r="AL40" s="131">
        <v>490.65406691417155</v>
      </c>
      <c r="AM40" s="149">
        <f t="shared" si="0"/>
        <v>34329.620317711204</v>
      </c>
      <c r="AN40" s="137">
        <v>19513.300773520205</v>
      </c>
      <c r="AO40" s="163">
        <f t="shared" si="1"/>
        <v>53842.921091231408</v>
      </c>
      <c r="AQ40" s="100"/>
    </row>
    <row r="41" spans="1:43">
      <c r="A41" s="47" t="s">
        <v>210</v>
      </c>
      <c r="B41" s="24" t="s">
        <v>28</v>
      </c>
      <c r="C41" s="24" t="s">
        <v>61</v>
      </c>
      <c r="D41" s="133">
        <v>5.0938652040976793</v>
      </c>
      <c r="E41" s="88">
        <v>9.0756089001414022</v>
      </c>
      <c r="F41" s="88">
        <v>2.7489311877549816</v>
      </c>
      <c r="G41" s="88">
        <v>3.5069363023404585</v>
      </c>
      <c r="H41" s="88">
        <v>7.5416883559990708</v>
      </c>
      <c r="I41" s="88">
        <v>0.11295648329433615</v>
      </c>
      <c r="J41" s="88">
        <v>0.30663958501057953</v>
      </c>
      <c r="K41" s="88">
        <v>2.7656765817092355</v>
      </c>
      <c r="L41" s="88">
        <v>1.4232669550796428</v>
      </c>
      <c r="M41" s="88">
        <v>0.22567311369666046</v>
      </c>
      <c r="N41" s="88">
        <v>3.7683324286271866</v>
      </c>
      <c r="O41" s="88">
        <v>1.944915126701527</v>
      </c>
      <c r="P41" s="88">
        <v>1.7938254958557192</v>
      </c>
      <c r="Q41" s="88">
        <v>1.1136161143916685</v>
      </c>
      <c r="R41" s="88">
        <v>46.294995291312965</v>
      </c>
      <c r="S41" s="88">
        <v>0.63190225202025141</v>
      </c>
      <c r="T41" s="88">
        <v>8.9096150888794323</v>
      </c>
      <c r="U41" s="88">
        <v>2.6482988607062103</v>
      </c>
      <c r="V41" s="88">
        <v>57.805928370586052</v>
      </c>
      <c r="W41" s="88">
        <v>6.3221721639306683</v>
      </c>
      <c r="X41" s="88">
        <v>1.8069095739065406</v>
      </c>
      <c r="Y41" s="88">
        <v>2.638869573211394</v>
      </c>
      <c r="Z41" s="88">
        <v>65.228319153584536</v>
      </c>
      <c r="AA41" s="88">
        <v>29.344504666938107</v>
      </c>
      <c r="AB41" s="88">
        <v>0.22768727547183637</v>
      </c>
      <c r="AC41" s="88">
        <v>11.812439918701852</v>
      </c>
      <c r="AD41" s="88">
        <v>1.1143485362643575</v>
      </c>
      <c r="AE41" s="88">
        <v>9.9185715956620424</v>
      </c>
      <c r="AF41" s="88">
        <v>4.0529320532266695</v>
      </c>
      <c r="AG41" s="88">
        <v>9.9839154554683471</v>
      </c>
      <c r="AH41" s="88">
        <v>1543.2492474527205</v>
      </c>
      <c r="AI41" s="88">
        <v>395.50384804916473</v>
      </c>
      <c r="AJ41" s="88">
        <v>91.760294775626363</v>
      </c>
      <c r="AK41" s="88">
        <v>133.26259900185403</v>
      </c>
      <c r="AL41" s="131">
        <v>135.05917172689362</v>
      </c>
      <c r="AM41" s="149">
        <f t="shared" si="0"/>
        <v>2598.9985026708305</v>
      </c>
      <c r="AN41" s="137">
        <v>71925.452545002627</v>
      </c>
      <c r="AO41" s="163">
        <f t="shared" si="1"/>
        <v>74524.451047673458</v>
      </c>
      <c r="AQ41" s="100"/>
    </row>
    <row r="42" spans="1:43">
      <c r="A42" s="47" t="s">
        <v>213</v>
      </c>
      <c r="B42" s="24" t="s">
        <v>29</v>
      </c>
      <c r="C42" s="24" t="s">
        <v>62</v>
      </c>
      <c r="D42" s="133">
        <v>0.14800597912234506</v>
      </c>
      <c r="E42" s="88">
        <v>51.58462407650056</v>
      </c>
      <c r="F42" s="88">
        <v>1.4542230296278753</v>
      </c>
      <c r="G42" s="88">
        <v>9.9331390730326063</v>
      </c>
      <c r="H42" s="88">
        <v>1.2142878334174327</v>
      </c>
      <c r="I42" s="88">
        <v>7.3767306581480037E-3</v>
      </c>
      <c r="J42" s="88">
        <v>0.41742988487063321</v>
      </c>
      <c r="K42" s="88">
        <v>0.14558410760763363</v>
      </c>
      <c r="L42" s="88">
        <v>0.27451489038706511</v>
      </c>
      <c r="M42" s="88">
        <v>7.4523178121208367E-3</v>
      </c>
      <c r="N42" s="88">
        <v>10.964245670664919</v>
      </c>
      <c r="O42" s="88">
        <v>0.30345736120994254</v>
      </c>
      <c r="P42" s="88">
        <v>1.3589290975438238E-2</v>
      </c>
      <c r="Q42" s="88">
        <v>0.95149844129035577</v>
      </c>
      <c r="R42" s="88">
        <v>193.06485475732097</v>
      </c>
      <c r="S42" s="88">
        <v>0.56526503891058621</v>
      </c>
      <c r="T42" s="88">
        <v>26.309055071208736</v>
      </c>
      <c r="U42" s="88">
        <v>4.9318557147456374</v>
      </c>
      <c r="V42" s="88">
        <v>92.910153536236848</v>
      </c>
      <c r="W42" s="88">
        <v>38.972172751260416</v>
      </c>
      <c r="X42" s="88">
        <v>6.3225447843786836E-2</v>
      </c>
      <c r="Y42" s="88">
        <v>6.4966053230905834</v>
      </c>
      <c r="Z42" s="88">
        <v>273.09932190690296</v>
      </c>
      <c r="AA42" s="88">
        <v>271.57837151503458</v>
      </c>
      <c r="AB42" s="88">
        <v>1.5745863700098295</v>
      </c>
      <c r="AC42" s="88">
        <v>357.06396416067429</v>
      </c>
      <c r="AD42" s="88">
        <v>2.1170565549219469</v>
      </c>
      <c r="AE42" s="88">
        <v>101.90055774627741</v>
      </c>
      <c r="AF42" s="88">
        <v>159.21608075066783</v>
      </c>
      <c r="AG42" s="88">
        <v>97.965083649624788</v>
      </c>
      <c r="AH42" s="88">
        <v>608.05383921952659</v>
      </c>
      <c r="AI42" s="88">
        <v>118.89136266275773</v>
      </c>
      <c r="AJ42" s="88">
        <v>26.776898096429644</v>
      </c>
      <c r="AK42" s="88">
        <v>150.46994782530336</v>
      </c>
      <c r="AL42" s="131">
        <v>28.459262994990802</v>
      </c>
      <c r="AM42" s="149">
        <f t="shared" si="0"/>
        <v>2637.8989497809162</v>
      </c>
      <c r="AN42" s="137">
        <v>69532.778418316797</v>
      </c>
      <c r="AO42" s="163">
        <f t="shared" si="1"/>
        <v>72170.677368097706</v>
      </c>
      <c r="AQ42" s="100"/>
    </row>
    <row r="43" spans="1:43">
      <c r="A43" s="47" t="s">
        <v>216</v>
      </c>
      <c r="B43" s="24" t="s">
        <v>30</v>
      </c>
      <c r="C43" s="24" t="s">
        <v>63</v>
      </c>
      <c r="D43" s="133">
        <v>7.1673172900893797E-2</v>
      </c>
      <c r="E43" s="88">
        <v>9.8095110308455968</v>
      </c>
      <c r="F43" s="88">
        <v>0.20231930594042427</v>
      </c>
      <c r="G43" s="88">
        <v>1.9386205147707243</v>
      </c>
      <c r="H43" s="88">
        <v>4.1997109903511819E-2</v>
      </c>
      <c r="I43" s="88">
        <v>6.7679065302572741E-2</v>
      </c>
      <c r="J43" s="88">
        <v>1.8365725138282316E-2</v>
      </c>
      <c r="K43" s="88">
        <v>5.8454165962582703E-2</v>
      </c>
      <c r="L43" s="88">
        <v>2.6174489432866099E-2</v>
      </c>
      <c r="M43" s="88">
        <v>2.800561518050059E-3</v>
      </c>
      <c r="N43" s="88">
        <v>2.0595154455587297</v>
      </c>
      <c r="O43" s="88">
        <v>0.23013504712339877</v>
      </c>
      <c r="P43" s="88">
        <v>2.3044071120582744E-2</v>
      </c>
      <c r="Q43" s="88">
        <v>0.22584896842246474</v>
      </c>
      <c r="R43" s="88">
        <v>36.973689184907833</v>
      </c>
      <c r="S43" s="88">
        <v>0.1106210661062479</v>
      </c>
      <c r="T43" s="88">
        <v>4.6961368072950096</v>
      </c>
      <c r="U43" s="88">
        <v>0.67203104204364872</v>
      </c>
      <c r="V43" s="88">
        <v>18.249390087292621</v>
      </c>
      <c r="W43" s="88">
        <v>7.9437586668079394</v>
      </c>
      <c r="X43" s="88">
        <v>0.16092256652612497</v>
      </c>
      <c r="Y43" s="88">
        <v>1.2923827580383294</v>
      </c>
      <c r="Z43" s="88">
        <v>24.12975418651558</v>
      </c>
      <c r="AA43" s="88">
        <v>2.7405738021518893</v>
      </c>
      <c r="AB43" s="88">
        <v>0.36135844652143939</v>
      </c>
      <c r="AC43" s="88">
        <v>0.22227442691224755</v>
      </c>
      <c r="AD43" s="88">
        <v>0.24704005887472072</v>
      </c>
      <c r="AE43" s="88">
        <v>19.55517107340809</v>
      </c>
      <c r="AF43" s="88">
        <v>18.135910946191281</v>
      </c>
      <c r="AG43" s="88">
        <v>15.192238653603182</v>
      </c>
      <c r="AH43" s="88">
        <v>195.50505959744291</v>
      </c>
      <c r="AI43" s="88">
        <v>34.638756825203401</v>
      </c>
      <c r="AJ43" s="88">
        <v>10.718567610889746</v>
      </c>
      <c r="AK43" s="88">
        <v>337.94468843252878</v>
      </c>
      <c r="AL43" s="131">
        <v>466.18296872918495</v>
      </c>
      <c r="AM43" s="149">
        <f t="shared" si="0"/>
        <v>1210.4494336423866</v>
      </c>
      <c r="AN43" s="137">
        <v>57314.42986480525</v>
      </c>
      <c r="AO43" s="163">
        <f t="shared" si="1"/>
        <v>58524.879298447639</v>
      </c>
      <c r="AQ43" s="100"/>
    </row>
    <row r="44" spans="1:43" s="26" customFormat="1">
      <c r="A44" s="47" t="s">
        <v>219</v>
      </c>
      <c r="B44" s="24" t="s">
        <v>31</v>
      </c>
      <c r="C44" s="24" t="s">
        <v>64</v>
      </c>
      <c r="D44" s="133">
        <v>7.8489007557908344E-2</v>
      </c>
      <c r="E44" s="88">
        <v>0.30412699601265242</v>
      </c>
      <c r="F44" s="88">
        <v>2.4191694479361581E-2</v>
      </c>
      <c r="G44" s="88">
        <v>0.13690524586864752</v>
      </c>
      <c r="H44" s="88">
        <v>4.1574816978096341E-3</v>
      </c>
      <c r="I44" s="88">
        <v>0</v>
      </c>
      <c r="J44" s="88">
        <v>1.413272608779518E-3</v>
      </c>
      <c r="K44" s="88">
        <v>5.6557134693859873E-3</v>
      </c>
      <c r="L44" s="88">
        <v>2.3606761775609539E-2</v>
      </c>
      <c r="M44" s="88">
        <v>1.3191128641290667E-5</v>
      </c>
      <c r="N44" s="88">
        <v>0.28936774028444734</v>
      </c>
      <c r="O44" s="88">
        <v>4.4573101927756912E-3</v>
      </c>
      <c r="P44" s="88">
        <v>7.0169999842054369E-4</v>
      </c>
      <c r="Q44" s="88">
        <v>1.1332355385187893E-2</v>
      </c>
      <c r="R44" s="88">
        <v>1.830566368964557</v>
      </c>
      <c r="S44" s="88">
        <v>1.3966963242904241E-2</v>
      </c>
      <c r="T44" s="88">
        <v>0.43724997219618972</v>
      </c>
      <c r="U44" s="88">
        <v>3.5190748532995392E-2</v>
      </c>
      <c r="V44" s="88">
        <v>0.51182958497167819</v>
      </c>
      <c r="W44" s="88">
        <v>0.51770240911659249</v>
      </c>
      <c r="X44" s="88">
        <v>5.280582672128767E-4</v>
      </c>
      <c r="Y44" s="88">
        <v>5.2672464955498446E-2</v>
      </c>
      <c r="Z44" s="88">
        <v>45.828020887150394</v>
      </c>
      <c r="AA44" s="88">
        <v>4.2166020812700305E-3</v>
      </c>
      <c r="AB44" s="88">
        <v>4.0898726577067321E-2</v>
      </c>
      <c r="AC44" s="88">
        <v>12.489656222976379</v>
      </c>
      <c r="AD44" s="88">
        <v>1.0950318892894934E-2</v>
      </c>
      <c r="AE44" s="88">
        <v>7.9001849738535565E-2</v>
      </c>
      <c r="AF44" s="88">
        <v>0.11451974735935828</v>
      </c>
      <c r="AG44" s="88">
        <v>0.26564898090062783</v>
      </c>
      <c r="AH44" s="88">
        <v>327.02922753572784</v>
      </c>
      <c r="AI44" s="88">
        <v>55.866529547115867</v>
      </c>
      <c r="AJ44" s="88">
        <v>16.371348034616148</v>
      </c>
      <c r="AK44" s="88">
        <v>578.85480775171868</v>
      </c>
      <c r="AL44" s="131">
        <v>7.1037160443277791</v>
      </c>
      <c r="AM44" s="149">
        <f t="shared" si="0"/>
        <v>1048.3426672898902</v>
      </c>
      <c r="AN44" s="137">
        <v>40551.72293485079</v>
      </c>
      <c r="AO44" s="163">
        <f t="shared" si="1"/>
        <v>41600.065602140683</v>
      </c>
      <c r="AQ44" s="100"/>
    </row>
    <row r="45" spans="1:43" s="26" customFormat="1">
      <c r="A45" s="47" t="s">
        <v>221</v>
      </c>
      <c r="B45" s="24" t="s">
        <v>32</v>
      </c>
      <c r="C45" s="24" t="s">
        <v>65</v>
      </c>
      <c r="D45" s="133">
        <v>0</v>
      </c>
      <c r="E45" s="88">
        <v>0.18557206055866021</v>
      </c>
      <c r="F45" s="88">
        <v>24.398241555919903</v>
      </c>
      <c r="G45" s="88">
        <v>0.27024739903351186</v>
      </c>
      <c r="H45" s="88">
        <v>2.0496920936658624E-2</v>
      </c>
      <c r="I45" s="88">
        <v>0</v>
      </c>
      <c r="J45" s="88">
        <v>1.4759151360922121E-3</v>
      </c>
      <c r="K45" s="88">
        <v>6.0582012387375714E-3</v>
      </c>
      <c r="L45" s="88">
        <v>1.8305530031206257E-2</v>
      </c>
      <c r="M45" s="88">
        <v>0</v>
      </c>
      <c r="N45" s="88">
        <v>64.535182805370624</v>
      </c>
      <c r="O45" s="88">
        <v>2.8445337681580529E-2</v>
      </c>
      <c r="P45" s="88">
        <v>0</v>
      </c>
      <c r="Q45" s="88">
        <v>5.8397362067029671E-3</v>
      </c>
      <c r="R45" s="88">
        <v>3.669139332916763</v>
      </c>
      <c r="S45" s="88">
        <v>5.0803966248713799E-2</v>
      </c>
      <c r="T45" s="88">
        <v>354.89740520378285</v>
      </c>
      <c r="U45" s="88">
        <v>208.56031030201038</v>
      </c>
      <c r="V45" s="88">
        <v>0.32427612915938997</v>
      </c>
      <c r="W45" s="88">
        <v>1.7037627781435964</v>
      </c>
      <c r="X45" s="88">
        <v>0</v>
      </c>
      <c r="Y45" s="88">
        <v>0.26007284618191068</v>
      </c>
      <c r="Z45" s="88">
        <v>0.90147522837776672</v>
      </c>
      <c r="AA45" s="88">
        <v>0.44462181212137986</v>
      </c>
      <c r="AB45" s="88">
        <v>50.167549739459361</v>
      </c>
      <c r="AC45" s="88">
        <v>40.23614945290884</v>
      </c>
      <c r="AD45" s="88">
        <v>5.9273957751269896E-2</v>
      </c>
      <c r="AE45" s="88">
        <v>1.0251299599679089</v>
      </c>
      <c r="AF45" s="88">
        <v>0.95738609778860806</v>
      </c>
      <c r="AG45" s="88">
        <v>1.7734079084768772</v>
      </c>
      <c r="AH45" s="88">
        <v>9.226803190278007</v>
      </c>
      <c r="AI45" s="88">
        <v>12.494434212786198</v>
      </c>
      <c r="AJ45" s="88">
        <v>4.73033153212549</v>
      </c>
      <c r="AK45" s="88">
        <v>1.0684842472082825</v>
      </c>
      <c r="AL45" s="131">
        <v>29.712180981412814</v>
      </c>
      <c r="AM45" s="149">
        <f t="shared" si="0"/>
        <v>811.73286434122019</v>
      </c>
      <c r="AN45" s="137">
        <v>32166.932989990662</v>
      </c>
      <c r="AO45" s="163">
        <f t="shared" si="1"/>
        <v>32978.665854331884</v>
      </c>
      <c r="AQ45" s="100"/>
    </row>
    <row r="46" spans="1:43" s="26" customFormat="1">
      <c r="A46" s="183" t="s">
        <v>223</v>
      </c>
      <c r="B46" s="169" t="s">
        <v>259</v>
      </c>
      <c r="C46" s="32" t="s">
        <v>258</v>
      </c>
      <c r="D46" s="128">
        <f t="shared" ref="D46:AL46" si="2">SUM(D11:D45)</f>
        <v>94715.733792487124</v>
      </c>
      <c r="E46" s="128">
        <f t="shared" si="2"/>
        <v>47483.92162823151</v>
      </c>
      <c r="F46" s="128">
        <f t="shared" si="2"/>
        <v>35244.626569701519</v>
      </c>
      <c r="G46" s="128">
        <f t="shared" si="2"/>
        <v>18858.457869334852</v>
      </c>
      <c r="H46" s="128">
        <f t="shared" si="2"/>
        <v>9526.7133281428232</v>
      </c>
      <c r="I46" s="128">
        <f t="shared" si="2"/>
        <v>10455.781809991913</v>
      </c>
      <c r="J46" s="128">
        <f t="shared" si="2"/>
        <v>4026.3963001386805</v>
      </c>
      <c r="K46" s="128">
        <f t="shared" si="2"/>
        <v>32030.683554734514</v>
      </c>
      <c r="L46" s="128">
        <f t="shared" si="2"/>
        <v>38418.929442688728</v>
      </c>
      <c r="M46" s="128">
        <f t="shared" si="2"/>
        <v>1316.5182213734868</v>
      </c>
      <c r="N46" s="128">
        <f t="shared" si="2"/>
        <v>7197.0432956408913</v>
      </c>
      <c r="O46" s="128">
        <f t="shared" si="2"/>
        <v>10236.656118183024</v>
      </c>
      <c r="P46" s="128">
        <f t="shared" si="2"/>
        <v>3690.0808093677288</v>
      </c>
      <c r="Q46" s="128">
        <f t="shared" si="2"/>
        <v>14591.095469998034</v>
      </c>
      <c r="R46" s="128">
        <f t="shared" si="2"/>
        <v>279917.45413998258</v>
      </c>
      <c r="S46" s="128">
        <f t="shared" si="2"/>
        <v>2922.261605515936</v>
      </c>
      <c r="T46" s="128">
        <f t="shared" si="2"/>
        <v>48342.373376254036</v>
      </c>
      <c r="U46" s="128">
        <f t="shared" si="2"/>
        <v>17556.4227148223</v>
      </c>
      <c r="V46" s="128">
        <f t="shared" si="2"/>
        <v>39154.208552388685</v>
      </c>
      <c r="W46" s="128">
        <f t="shared" si="2"/>
        <v>19680.061588131644</v>
      </c>
      <c r="X46" s="128">
        <f t="shared" si="2"/>
        <v>4417.8712575262498</v>
      </c>
      <c r="Y46" s="128">
        <f t="shared" si="2"/>
        <v>23007.723610680117</v>
      </c>
      <c r="Z46" s="128">
        <f t="shared" si="2"/>
        <v>9630.3937041224581</v>
      </c>
      <c r="AA46" s="128">
        <f t="shared" si="2"/>
        <v>44848.593159526092</v>
      </c>
      <c r="AB46" s="128">
        <f t="shared" si="2"/>
        <v>2585.5648938871655</v>
      </c>
      <c r="AC46" s="128">
        <f t="shared" si="2"/>
        <v>18227.992576363016</v>
      </c>
      <c r="AD46" s="128">
        <f t="shared" si="2"/>
        <v>13442.031145970734</v>
      </c>
      <c r="AE46" s="128">
        <f t="shared" si="2"/>
        <v>16737.074635741359</v>
      </c>
      <c r="AF46" s="128">
        <f t="shared" si="2"/>
        <v>7088.9351931638821</v>
      </c>
      <c r="AG46" s="128">
        <f t="shared" si="2"/>
        <v>20014.266302316657</v>
      </c>
      <c r="AH46" s="128">
        <f t="shared" si="2"/>
        <v>17042.826012242651</v>
      </c>
      <c r="AI46" s="128">
        <f t="shared" si="2"/>
        <v>10215.706758583545</v>
      </c>
      <c r="AJ46" s="128">
        <f t="shared" si="2"/>
        <v>13554.782846245651</v>
      </c>
      <c r="AK46" s="128">
        <f t="shared" si="2"/>
        <v>7976.7457065511735</v>
      </c>
      <c r="AL46" s="128">
        <f t="shared" si="2"/>
        <v>12954.931450623293</v>
      </c>
      <c r="AM46" s="159">
        <f t="shared" si="0"/>
        <v>957110.85944065405</v>
      </c>
      <c r="AN46" s="128">
        <f>SUM(AN11:AN45)</f>
        <v>1927085.687385682</v>
      </c>
      <c r="AO46" s="164">
        <f>SUM(AO11:AO45)</f>
        <v>2884196.5468263365</v>
      </c>
    </row>
    <row r="47" spans="1:43" s="26" customFormat="1">
      <c r="A47" s="47" t="s">
        <v>114</v>
      </c>
      <c r="B47" s="24" t="s">
        <v>313</v>
      </c>
      <c r="C47" s="24" t="s">
        <v>120</v>
      </c>
      <c r="D47" s="127">
        <v>4967.4877331154421</v>
      </c>
      <c r="E47" s="127">
        <v>3703.7362087620349</v>
      </c>
      <c r="F47" s="127">
        <v>1721.3622310676874</v>
      </c>
      <c r="G47" s="127">
        <v>1231.4399248324589</v>
      </c>
      <c r="H47" s="127">
        <v>714.06853970259363</v>
      </c>
      <c r="I47" s="127">
        <v>943.08854118932868</v>
      </c>
      <c r="J47" s="127">
        <v>392.38155110151183</v>
      </c>
      <c r="K47" s="127">
        <v>2815.9113007549277</v>
      </c>
      <c r="L47" s="127">
        <v>1286.4462675998293</v>
      </c>
      <c r="M47" s="127">
        <v>145.81405735824865</v>
      </c>
      <c r="N47" s="127">
        <v>497.46578208225583</v>
      </c>
      <c r="O47" s="127">
        <v>326.88165150075292</v>
      </c>
      <c r="P47" s="127">
        <v>565.54631629969481</v>
      </c>
      <c r="Q47" s="127">
        <v>4653.3541088534566</v>
      </c>
      <c r="R47" s="127">
        <v>17405.637215800467</v>
      </c>
      <c r="S47" s="127">
        <v>248.24262910833113</v>
      </c>
      <c r="T47" s="127">
        <v>7673.1449394061201</v>
      </c>
      <c r="U47" s="127">
        <v>3497.8707443412859</v>
      </c>
      <c r="V47" s="127">
        <v>1738.7392541419686</v>
      </c>
      <c r="W47" s="127">
        <v>3231.4099777357078</v>
      </c>
      <c r="X47" s="127">
        <v>415.66859291919627</v>
      </c>
      <c r="Y47" s="127">
        <v>2414.1507015195821</v>
      </c>
      <c r="Z47" s="127">
        <v>547.14597938212137</v>
      </c>
      <c r="AA47" s="127">
        <v>5572.2242476909014</v>
      </c>
      <c r="AB47" s="127">
        <v>48.087167343132933</v>
      </c>
      <c r="AC47" s="127">
        <v>332.74754944877714</v>
      </c>
      <c r="AD47" s="127">
        <v>513.61460394097958</v>
      </c>
      <c r="AE47" s="127">
        <v>1879.3437765580711</v>
      </c>
      <c r="AF47" s="127">
        <v>839.5066987884702</v>
      </c>
      <c r="AG47" s="127">
        <v>2527.2877402062877</v>
      </c>
      <c r="AH47" s="127">
        <v>2638.3417665310335</v>
      </c>
      <c r="AI47" s="127">
        <v>1363.2933927668273</v>
      </c>
      <c r="AJ47" s="127">
        <v>1808.3394631354604</v>
      </c>
      <c r="AK47" s="127">
        <v>212.65128202025153</v>
      </c>
      <c r="AL47" s="127">
        <v>580.11116709853013</v>
      </c>
      <c r="AM47" s="160">
        <f t="shared" si="0"/>
        <v>79452.543104103708</v>
      </c>
      <c r="AN47" s="137">
        <v>98659.188999999998</v>
      </c>
      <c r="AO47" s="165">
        <f>AM47+AN47</f>
        <v>178111.73210410372</v>
      </c>
    </row>
    <row r="48" spans="1:43" s="26" customFormat="1" ht="15" thickBot="1">
      <c r="A48" s="199" t="s">
        <v>312</v>
      </c>
      <c r="B48" s="197" t="s">
        <v>311</v>
      </c>
      <c r="C48" s="173" t="s">
        <v>310</v>
      </c>
      <c r="D48" s="170">
        <f>D46+D47</f>
        <v>99683.221525602567</v>
      </c>
      <c r="E48" s="125">
        <f t="shared" ref="E48:AL48" si="3">E46+E47</f>
        <v>51187.657836993545</v>
      </c>
      <c r="F48" s="125">
        <f t="shared" si="3"/>
        <v>36965.988800769206</v>
      </c>
      <c r="G48" s="125">
        <f t="shared" si="3"/>
        <v>20089.897794167311</v>
      </c>
      <c r="H48" s="125">
        <f t="shared" si="3"/>
        <v>10240.781867845417</v>
      </c>
      <c r="I48" s="125">
        <f t="shared" si="3"/>
        <v>11398.870351181242</v>
      </c>
      <c r="J48" s="125">
        <f t="shared" si="3"/>
        <v>4418.7778512401928</v>
      </c>
      <c r="K48" s="125">
        <f t="shared" si="3"/>
        <v>34846.594855489442</v>
      </c>
      <c r="L48" s="125">
        <f t="shared" si="3"/>
        <v>39705.375710288557</v>
      </c>
      <c r="M48" s="125">
        <f t="shared" si="3"/>
        <v>1462.3322787317354</v>
      </c>
      <c r="N48" s="125">
        <f t="shared" si="3"/>
        <v>7694.5090777231471</v>
      </c>
      <c r="O48" s="125">
        <f t="shared" si="3"/>
        <v>10563.537769683777</v>
      </c>
      <c r="P48" s="125">
        <f t="shared" si="3"/>
        <v>4255.6271256674236</v>
      </c>
      <c r="Q48" s="125">
        <f t="shared" si="3"/>
        <v>19244.449578851491</v>
      </c>
      <c r="R48" s="125">
        <f t="shared" si="3"/>
        <v>297323.09135578305</v>
      </c>
      <c r="S48" s="125">
        <f t="shared" si="3"/>
        <v>3170.5042346242672</v>
      </c>
      <c r="T48" s="125">
        <f t="shared" si="3"/>
        <v>56015.518315660156</v>
      </c>
      <c r="U48" s="125">
        <f t="shared" si="3"/>
        <v>21054.293459163586</v>
      </c>
      <c r="V48" s="125">
        <f t="shared" si="3"/>
        <v>40892.947806530654</v>
      </c>
      <c r="W48" s="125">
        <f t="shared" si="3"/>
        <v>22911.471565867352</v>
      </c>
      <c r="X48" s="125">
        <f t="shared" si="3"/>
        <v>4833.5398504454461</v>
      </c>
      <c r="Y48" s="125">
        <f t="shared" si="3"/>
        <v>25421.874312199699</v>
      </c>
      <c r="Z48" s="125">
        <f t="shared" si="3"/>
        <v>10177.539683504579</v>
      </c>
      <c r="AA48" s="125">
        <f t="shared" si="3"/>
        <v>50420.817407216993</v>
      </c>
      <c r="AB48" s="125">
        <f t="shared" si="3"/>
        <v>2633.6520612302984</v>
      </c>
      <c r="AC48" s="125">
        <f t="shared" si="3"/>
        <v>18560.740125811793</v>
      </c>
      <c r="AD48" s="125">
        <f t="shared" si="3"/>
        <v>13955.645749911713</v>
      </c>
      <c r="AE48" s="125">
        <f t="shared" si="3"/>
        <v>18616.41841229943</v>
      </c>
      <c r="AF48" s="125">
        <f t="shared" si="3"/>
        <v>7928.4418919523523</v>
      </c>
      <c r="AG48" s="125">
        <f t="shared" si="3"/>
        <v>22541.554042522945</v>
      </c>
      <c r="AH48" s="125">
        <f t="shared" si="3"/>
        <v>19681.167778773684</v>
      </c>
      <c r="AI48" s="125">
        <f t="shared" si="3"/>
        <v>11579.000151350372</v>
      </c>
      <c r="AJ48" s="125">
        <f t="shared" si="3"/>
        <v>15363.122309381111</v>
      </c>
      <c r="AK48" s="125">
        <f t="shared" si="3"/>
        <v>8189.396988571425</v>
      </c>
      <c r="AL48" s="125">
        <f t="shared" si="3"/>
        <v>13535.042617721823</v>
      </c>
      <c r="AM48" s="150">
        <f t="shared" si="0"/>
        <v>1036563.4025447576</v>
      </c>
      <c r="AN48" s="161">
        <f>AN46+AN47</f>
        <v>2025744.876385682</v>
      </c>
      <c r="AO48" s="166">
        <f>AO46+AO47</f>
        <v>3062308.2789304401</v>
      </c>
      <c r="AQ48" s="126"/>
    </row>
    <row r="49" spans="1:41" s="26" customFormat="1">
      <c r="A49" s="199" t="s">
        <v>251</v>
      </c>
      <c r="B49" s="197" t="s">
        <v>261</v>
      </c>
      <c r="C49" s="173" t="s">
        <v>260</v>
      </c>
      <c r="D49" s="170">
        <f>D50-D48</f>
        <v>250125.94934486813</v>
      </c>
      <c r="E49" s="125">
        <f t="shared" ref="E49:AL49" si="4">E50-E48</f>
        <v>60194.954508616676</v>
      </c>
      <c r="F49" s="125">
        <f t="shared" si="4"/>
        <v>10196.741925160248</v>
      </c>
      <c r="G49" s="125">
        <f t="shared" si="4"/>
        <v>17445.991582164086</v>
      </c>
      <c r="H49" s="125">
        <f t="shared" si="4"/>
        <v>6286.3089670156442</v>
      </c>
      <c r="I49" s="125">
        <f t="shared" si="4"/>
        <v>-2139.5936452490314</v>
      </c>
      <c r="J49" s="125">
        <f t="shared" si="4"/>
        <v>1679.2107403931122</v>
      </c>
      <c r="K49" s="125">
        <f t="shared" si="4"/>
        <v>11383.910225452659</v>
      </c>
      <c r="L49" s="125">
        <f t="shared" si="4"/>
        <v>10726.494799964552</v>
      </c>
      <c r="M49" s="125">
        <f t="shared" si="4"/>
        <v>1522.2704690992744</v>
      </c>
      <c r="N49" s="125">
        <f t="shared" si="4"/>
        <v>4400.2554855672424</v>
      </c>
      <c r="O49" s="125">
        <f t="shared" si="4"/>
        <v>22297.962253992999</v>
      </c>
      <c r="P49" s="125">
        <f t="shared" si="4"/>
        <v>4953.4685996777689</v>
      </c>
      <c r="Q49" s="125">
        <f t="shared" si="4"/>
        <v>4719.7266998525847</v>
      </c>
      <c r="R49" s="125">
        <f t="shared" si="4"/>
        <v>151792.70945096738</v>
      </c>
      <c r="S49" s="125">
        <f t="shared" si="4"/>
        <v>7907.0555910593639</v>
      </c>
      <c r="T49" s="125">
        <f t="shared" si="4"/>
        <v>83543.114607856725</v>
      </c>
      <c r="U49" s="125">
        <f t="shared" si="4"/>
        <v>52119.696216936703</v>
      </c>
      <c r="V49" s="125">
        <f t="shared" si="4"/>
        <v>26636.75676376708</v>
      </c>
      <c r="W49" s="125">
        <f t="shared" si="4"/>
        <v>24199.314798487285</v>
      </c>
      <c r="X49" s="125">
        <f t="shared" si="4"/>
        <v>5333.3222248363509</v>
      </c>
      <c r="Y49" s="125">
        <f t="shared" si="4"/>
        <v>24532.650740211702</v>
      </c>
      <c r="Z49" s="125">
        <f t="shared" si="4"/>
        <v>10923.903910732493</v>
      </c>
      <c r="AA49" s="125">
        <f t="shared" si="4"/>
        <v>27249.458075229282</v>
      </c>
      <c r="AB49" s="125">
        <f t="shared" si="4"/>
        <v>3561.4973936995329</v>
      </c>
      <c r="AC49" s="125">
        <f t="shared" si="4"/>
        <v>32133.176936411128</v>
      </c>
      <c r="AD49" s="125">
        <f t="shared" si="4"/>
        <v>79882.766769117079</v>
      </c>
      <c r="AE49" s="125">
        <f t="shared" si="4"/>
        <v>22144.320206441309</v>
      </c>
      <c r="AF49" s="125">
        <f t="shared" si="4"/>
        <v>6123.9274885373416</v>
      </c>
      <c r="AG49" s="125">
        <f t="shared" si="4"/>
        <v>23577.662835559731</v>
      </c>
      <c r="AH49" s="125">
        <f t="shared" si="4"/>
        <v>53715.803076897471</v>
      </c>
      <c r="AI49" s="125">
        <f t="shared" si="4"/>
        <v>57693.539887356579</v>
      </c>
      <c r="AJ49" s="125">
        <f t="shared" si="4"/>
        <v>33254.657922483486</v>
      </c>
      <c r="AK49" s="125">
        <f t="shared" si="4"/>
        <v>11809.024375239555</v>
      </c>
      <c r="AL49" s="125">
        <f t="shared" si="4"/>
        <v>12818.44561652389</v>
      </c>
      <c r="AM49" s="124">
        <f t="shared" si="0"/>
        <v>1154746.4568449277</v>
      </c>
      <c r="AN49" s="106"/>
      <c r="AO49" s="107"/>
    </row>
    <row r="50" spans="1:41" s="26" customFormat="1">
      <c r="A50" s="199" t="s">
        <v>288</v>
      </c>
      <c r="B50" s="197" t="s">
        <v>263</v>
      </c>
      <c r="C50" s="173" t="s">
        <v>262</v>
      </c>
      <c r="D50" s="170">
        <v>349809.1708704707</v>
      </c>
      <c r="E50" s="125">
        <v>111382.61234561022</v>
      </c>
      <c r="F50" s="125">
        <v>47162.730725929454</v>
      </c>
      <c r="G50" s="125">
        <v>37535.889376331397</v>
      </c>
      <c r="H50" s="125">
        <v>16527.090834861061</v>
      </c>
      <c r="I50" s="125">
        <v>9259.2767059322105</v>
      </c>
      <c r="J50" s="125">
        <v>6097.9885916333051</v>
      </c>
      <c r="K50" s="125">
        <v>46230.505080942101</v>
      </c>
      <c r="L50" s="125">
        <v>50431.870510253109</v>
      </c>
      <c r="M50" s="125">
        <v>2984.6027478310098</v>
      </c>
      <c r="N50" s="125">
        <v>12094.76456329039</v>
      </c>
      <c r="O50" s="125">
        <v>32861.500023676774</v>
      </c>
      <c r="P50" s="125">
        <v>9209.0957253451925</v>
      </c>
      <c r="Q50" s="125">
        <v>23964.176278704075</v>
      </c>
      <c r="R50" s="125">
        <v>449115.80080675043</v>
      </c>
      <c r="S50" s="125">
        <v>11077.559825683631</v>
      </c>
      <c r="T50" s="125">
        <v>139558.63292351688</v>
      </c>
      <c r="U50" s="125">
        <v>73173.989676100289</v>
      </c>
      <c r="V50" s="125">
        <v>67529.704570297734</v>
      </c>
      <c r="W50" s="125">
        <v>47110.786364354637</v>
      </c>
      <c r="X50" s="125">
        <v>10166.862075281797</v>
      </c>
      <c r="Y50" s="125">
        <v>49954.525052411402</v>
      </c>
      <c r="Z50" s="125">
        <v>21101.443594237073</v>
      </c>
      <c r="AA50" s="125">
        <v>77670.275482446275</v>
      </c>
      <c r="AB50" s="125">
        <v>6195.1494549298313</v>
      </c>
      <c r="AC50" s="125">
        <v>50693.917062222921</v>
      </c>
      <c r="AD50" s="125">
        <v>93838.412519028789</v>
      </c>
      <c r="AE50" s="125">
        <v>40760.738618740739</v>
      </c>
      <c r="AF50" s="125">
        <v>14052.369380489694</v>
      </c>
      <c r="AG50" s="125">
        <v>46119.216878082676</v>
      </c>
      <c r="AH50" s="125">
        <v>73396.970855671156</v>
      </c>
      <c r="AI50" s="125">
        <v>69272.540038706953</v>
      </c>
      <c r="AJ50" s="125">
        <v>48617.780231864599</v>
      </c>
      <c r="AK50" s="125">
        <v>19998.42136381098</v>
      </c>
      <c r="AL50" s="125">
        <v>26353.488234245713</v>
      </c>
      <c r="AM50" s="124">
        <f t="shared" si="0"/>
        <v>2191309.8593896851</v>
      </c>
      <c r="AN50" s="108"/>
      <c r="AO50" s="33"/>
    </row>
    <row r="51" spans="1:41" s="26" customFormat="1">
      <c r="A51" s="199" t="s">
        <v>111</v>
      </c>
      <c r="B51" s="197" t="s">
        <v>264</v>
      </c>
      <c r="C51" s="173" t="s">
        <v>117</v>
      </c>
      <c r="D51" s="170">
        <v>22939.960317008026</v>
      </c>
      <c r="E51" s="125">
        <v>2253.6825400572684</v>
      </c>
      <c r="F51" s="125">
        <v>63622.681546271153</v>
      </c>
      <c r="G51" s="125">
        <v>52954.785609198552</v>
      </c>
      <c r="H51" s="125">
        <v>16487.899221030559</v>
      </c>
      <c r="I51" s="125">
        <v>67342.173472033173</v>
      </c>
      <c r="J51" s="125">
        <v>48121.179725637405</v>
      </c>
      <c r="K51" s="125">
        <v>29980.829881423488</v>
      </c>
      <c r="L51" s="125">
        <v>43663.951507947299</v>
      </c>
      <c r="M51" s="125">
        <v>94433.925389314856</v>
      </c>
      <c r="N51" s="125">
        <v>9804.3252261585458</v>
      </c>
      <c r="O51" s="125">
        <v>27886.195155609177</v>
      </c>
      <c r="P51" s="125">
        <v>0</v>
      </c>
      <c r="Q51" s="125">
        <v>6980.6532168704089</v>
      </c>
      <c r="R51" s="125">
        <v>237.91581338541431</v>
      </c>
      <c r="S51" s="125">
        <v>542.83084196172695</v>
      </c>
      <c r="T51" s="125">
        <v>44.058922017340315</v>
      </c>
      <c r="U51" s="125">
        <v>10636.247680355846</v>
      </c>
      <c r="V51" s="125">
        <v>21234.785209171874</v>
      </c>
      <c r="W51" s="125">
        <v>38497.309014092323</v>
      </c>
      <c r="X51" s="125">
        <v>89.068081511052881</v>
      </c>
      <c r="Y51" s="125">
        <v>41312.370670333738</v>
      </c>
      <c r="Z51" s="125">
        <v>3656.4183435615796</v>
      </c>
      <c r="AA51" s="125">
        <v>16348.954154823416</v>
      </c>
      <c r="AB51" s="125">
        <v>1849.1915672946079</v>
      </c>
      <c r="AC51" s="125">
        <v>15527.198758916649</v>
      </c>
      <c r="AD51" s="125">
        <v>0</v>
      </c>
      <c r="AE51" s="125">
        <v>3645.2726719930315</v>
      </c>
      <c r="AF51" s="125">
        <v>2731.3977483937492</v>
      </c>
      <c r="AG51" s="125">
        <v>7852.4781251364966</v>
      </c>
      <c r="AH51" s="125">
        <v>1147.7388322592651</v>
      </c>
      <c r="AI51" s="125">
        <v>2912.4738257230074</v>
      </c>
      <c r="AJ51" s="125">
        <v>9911.7589507675839</v>
      </c>
      <c r="AK51" s="125">
        <v>21605.821888179118</v>
      </c>
      <c r="AL51" s="125">
        <v>6631.1535282134446</v>
      </c>
      <c r="AM51" s="124">
        <f t="shared" si="0"/>
        <v>692886.68743665132</v>
      </c>
      <c r="AN51" s="108"/>
      <c r="AO51" s="33"/>
    </row>
    <row r="52" spans="1:41" s="26" customFormat="1" ht="15" thickBot="1">
      <c r="A52" s="200" t="s">
        <v>112</v>
      </c>
      <c r="B52" s="198" t="s">
        <v>266</v>
      </c>
      <c r="C52" s="174" t="s">
        <v>265</v>
      </c>
      <c r="D52" s="171">
        <f t="shared" ref="D52:AL52" si="5">D50+D51</f>
        <v>372749.13118747872</v>
      </c>
      <c r="E52" s="123">
        <f t="shared" si="5"/>
        <v>113636.29488566749</v>
      </c>
      <c r="F52" s="123">
        <f t="shared" si="5"/>
        <v>110785.4122722006</v>
      </c>
      <c r="G52" s="123">
        <f t="shared" si="5"/>
        <v>90490.674985529942</v>
      </c>
      <c r="H52" s="123">
        <f t="shared" si="5"/>
        <v>33014.99005589162</v>
      </c>
      <c r="I52" s="123">
        <f t="shared" si="5"/>
        <v>76601.45017796538</v>
      </c>
      <c r="J52" s="123">
        <f t="shared" si="5"/>
        <v>54219.168317270713</v>
      </c>
      <c r="K52" s="123">
        <f t="shared" si="5"/>
        <v>76211.334962365596</v>
      </c>
      <c r="L52" s="123">
        <f t="shared" si="5"/>
        <v>94095.822018200415</v>
      </c>
      <c r="M52" s="123">
        <f>M50+M51</f>
        <v>97418.52813714587</v>
      </c>
      <c r="N52" s="123">
        <f t="shared" si="5"/>
        <v>21899.089789448935</v>
      </c>
      <c r="O52" s="123">
        <f t="shared" si="5"/>
        <v>60747.695179285947</v>
      </c>
      <c r="P52" s="123">
        <f t="shared" si="5"/>
        <v>9209.0957253451925</v>
      </c>
      <c r="Q52" s="123">
        <f t="shared" si="5"/>
        <v>30944.829495574486</v>
      </c>
      <c r="R52" s="123">
        <f t="shared" si="5"/>
        <v>449353.71662013582</v>
      </c>
      <c r="S52" s="123">
        <f t="shared" si="5"/>
        <v>11620.390667645359</v>
      </c>
      <c r="T52" s="123">
        <f t="shared" si="5"/>
        <v>139602.69184553422</v>
      </c>
      <c r="U52" s="123">
        <f t="shared" si="5"/>
        <v>83810.237356456142</v>
      </c>
      <c r="V52" s="123">
        <f t="shared" si="5"/>
        <v>88764.489779469615</v>
      </c>
      <c r="W52" s="123">
        <f t="shared" si="5"/>
        <v>85608.09537844696</v>
      </c>
      <c r="X52" s="123">
        <f t="shared" si="5"/>
        <v>10255.930156792851</v>
      </c>
      <c r="Y52" s="123">
        <f t="shared" si="5"/>
        <v>91266.895722745132</v>
      </c>
      <c r="Z52" s="123">
        <f t="shared" si="5"/>
        <v>24757.861937798654</v>
      </c>
      <c r="AA52" s="123">
        <f t="shared" si="5"/>
        <v>94019.229637269687</v>
      </c>
      <c r="AB52" s="123">
        <f t="shared" si="5"/>
        <v>8044.3410222244393</v>
      </c>
      <c r="AC52" s="123">
        <f t="shared" si="5"/>
        <v>66221.115821139567</v>
      </c>
      <c r="AD52" s="123">
        <f t="shared" si="5"/>
        <v>93838.412519028789</v>
      </c>
      <c r="AE52" s="123">
        <f t="shared" si="5"/>
        <v>44406.011290733768</v>
      </c>
      <c r="AF52" s="123">
        <f t="shared" si="5"/>
        <v>16783.767128883443</v>
      </c>
      <c r="AG52" s="123">
        <f t="shared" si="5"/>
        <v>53971.695003219174</v>
      </c>
      <c r="AH52" s="123">
        <f t="shared" si="5"/>
        <v>74544.709687930415</v>
      </c>
      <c r="AI52" s="123">
        <f t="shared" si="5"/>
        <v>72185.013864429959</v>
      </c>
      <c r="AJ52" s="123">
        <f t="shared" si="5"/>
        <v>58529.539182632187</v>
      </c>
      <c r="AK52" s="123">
        <f t="shared" si="5"/>
        <v>41604.243251990098</v>
      </c>
      <c r="AL52" s="123">
        <f t="shared" si="5"/>
        <v>32984.641762459156</v>
      </c>
      <c r="AM52" s="122">
        <f>SUM(D52:AL52)</f>
        <v>2884196.5468263365</v>
      </c>
      <c r="AN52" s="109"/>
      <c r="AO52" s="34"/>
    </row>
    <row r="53" spans="1:41" s="26" customFormat="1">
      <c r="A53" s="30"/>
      <c r="B53" s="30"/>
      <c r="C53" s="30"/>
    </row>
    <row r="54" spans="1:41" s="26" customFormat="1">
      <c r="A54" s="30"/>
      <c r="B54" s="30"/>
      <c r="C54" s="30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</row>
    <row r="55" spans="1:41" s="26" customFormat="1">
      <c r="A55" s="30"/>
      <c r="C55" s="30"/>
    </row>
    <row r="56" spans="1:41" s="26" customFormat="1">
      <c r="A56" s="30"/>
      <c r="C56" s="30"/>
    </row>
    <row r="57" spans="1:41" s="26" customFormat="1">
      <c r="A57" s="30"/>
      <c r="C57" s="30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</row>
    <row r="58" spans="1:41" s="26" customFormat="1">
      <c r="A58" s="30"/>
      <c r="C58" s="30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O58" s="51"/>
    </row>
    <row r="59" spans="1:41" s="26" customFormat="1">
      <c r="A59" s="30"/>
      <c r="C59" s="30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</row>
    <row r="60" spans="1:41" s="26" customFormat="1">
      <c r="A60" s="30"/>
      <c r="C60" s="30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</row>
    <row r="61" spans="1:41" s="26" customFormat="1">
      <c r="A61" s="30"/>
      <c r="C61" s="3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 spans="1:41" s="26" customFormat="1">
      <c r="A62" s="30"/>
      <c r="C62" s="30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</row>
    <row r="63" spans="1:41" s="26" customFormat="1">
      <c r="A63" s="30"/>
      <c r="C63" s="30"/>
    </row>
    <row r="64" spans="1:41" s="26" customFormat="1">
      <c r="A64" s="30"/>
      <c r="C64" s="30"/>
    </row>
    <row r="65" spans="1:3" s="26" customFormat="1">
      <c r="A65" s="30"/>
      <c r="C65" s="30"/>
    </row>
    <row r="66" spans="1:3" s="26" customFormat="1">
      <c r="A66" s="30"/>
      <c r="C66" s="30"/>
    </row>
    <row r="67" spans="1:3" s="26" customFormat="1">
      <c r="A67" s="30"/>
      <c r="C67" s="30"/>
    </row>
    <row r="68" spans="1:3" s="26" customFormat="1">
      <c r="A68" s="30"/>
      <c r="C68" s="30"/>
    </row>
    <row r="69" spans="1:3" s="26" customFormat="1">
      <c r="A69" s="30"/>
      <c r="C69" s="30"/>
    </row>
    <row r="70" spans="1:3" s="26" customFormat="1">
      <c r="A70" s="30"/>
      <c r="C70" s="30"/>
    </row>
    <row r="71" spans="1:3" s="26" customFormat="1">
      <c r="A71" s="30"/>
      <c r="C71" s="30"/>
    </row>
    <row r="72" spans="1:3" s="26" customFormat="1">
      <c r="A72" s="30"/>
      <c r="C72" s="30"/>
    </row>
    <row r="73" spans="1:3" s="26" customFormat="1">
      <c r="A73" s="30"/>
      <c r="C73" s="30"/>
    </row>
    <row r="74" spans="1:3" s="26" customFormat="1">
      <c r="A74" s="30"/>
      <c r="C74" s="30"/>
    </row>
    <row r="75" spans="1:3" s="26" customFormat="1">
      <c r="A75" s="30"/>
      <c r="C75" s="30"/>
    </row>
    <row r="76" spans="1:3" s="26" customFormat="1">
      <c r="A76" s="30"/>
      <c r="C76" s="30"/>
    </row>
    <row r="77" spans="1:3" s="26" customFormat="1">
      <c r="A77" s="30"/>
      <c r="C77" s="30"/>
    </row>
    <row r="78" spans="1:3" s="26" customFormat="1">
      <c r="A78" s="30"/>
      <c r="C78" s="30"/>
    </row>
    <row r="79" spans="1:3" s="26" customFormat="1">
      <c r="A79" s="30"/>
      <c r="C79" s="30"/>
    </row>
    <row r="80" spans="1:3" s="26" customFormat="1">
      <c r="A80" s="30"/>
      <c r="C80" s="30"/>
    </row>
    <row r="81" spans="1:3" s="26" customFormat="1">
      <c r="A81" s="30"/>
      <c r="C81" s="30"/>
    </row>
    <row r="82" spans="1:3" s="26" customFormat="1">
      <c r="A82" s="30"/>
      <c r="C82" s="30"/>
    </row>
    <row r="83" spans="1:3" s="26" customFormat="1">
      <c r="A83" s="30"/>
      <c r="C83" s="30"/>
    </row>
    <row r="84" spans="1:3" s="26" customFormat="1">
      <c r="A84" s="30"/>
      <c r="C84" s="30"/>
    </row>
    <row r="85" spans="1:3" s="26" customFormat="1">
      <c r="A85" s="30"/>
      <c r="C85" s="30"/>
    </row>
    <row r="86" spans="1:3" s="26" customFormat="1">
      <c r="A86" s="30"/>
      <c r="C86" s="30"/>
    </row>
    <row r="87" spans="1:3" s="26" customFormat="1">
      <c r="A87" s="30"/>
      <c r="C87" s="30"/>
    </row>
    <row r="88" spans="1:3" s="26" customFormat="1">
      <c r="A88" s="30"/>
      <c r="C88" s="30"/>
    </row>
    <row r="89" spans="1:3" s="26" customFormat="1">
      <c r="A89" s="30"/>
      <c r="C89" s="30"/>
    </row>
    <row r="90" spans="1:3" s="26" customFormat="1">
      <c r="A90" s="30"/>
      <c r="C90" s="30"/>
    </row>
    <row r="91" spans="1:3" s="26" customFormat="1">
      <c r="A91" s="30"/>
      <c r="C91" s="30"/>
    </row>
    <row r="92" spans="1:3" s="26" customFormat="1">
      <c r="A92" s="30"/>
      <c r="C92" s="30"/>
    </row>
    <row r="93" spans="1:3" s="26" customFormat="1">
      <c r="A93" s="30"/>
      <c r="C93" s="30"/>
    </row>
    <row r="94" spans="1:3" s="26" customFormat="1">
      <c r="A94" s="30"/>
      <c r="C94" s="30"/>
    </row>
    <row r="95" spans="1:3" s="26" customFormat="1">
      <c r="A95" s="30"/>
      <c r="C95" s="30"/>
    </row>
    <row r="96" spans="1:3" s="26" customFormat="1">
      <c r="A96" s="30"/>
      <c r="C96" s="30"/>
    </row>
    <row r="97" spans="1:3" s="26" customFormat="1">
      <c r="A97" s="30"/>
      <c r="B97" s="30"/>
      <c r="C97" s="30"/>
    </row>
    <row r="98" spans="1:3" s="26" customFormat="1">
      <c r="A98" s="30"/>
      <c r="B98" s="30"/>
      <c r="C98" s="30"/>
    </row>
    <row r="99" spans="1:3" s="26" customFormat="1">
      <c r="A99" s="30"/>
      <c r="B99" s="30"/>
      <c r="C99" s="30"/>
    </row>
    <row r="100" spans="1:3" s="26" customFormat="1">
      <c r="A100" s="30"/>
      <c r="B100" s="30"/>
      <c r="C100" s="30"/>
    </row>
    <row r="101" spans="1:3" s="26" customFormat="1">
      <c r="A101" s="30"/>
      <c r="B101" s="30"/>
      <c r="C101" s="30"/>
    </row>
    <row r="102" spans="1:3" s="26" customFormat="1">
      <c r="A102" s="30"/>
      <c r="B102" s="30"/>
      <c r="C102" s="30"/>
    </row>
    <row r="103" spans="1:3" s="26" customFormat="1">
      <c r="A103" s="30"/>
      <c r="B103" s="30"/>
      <c r="C103" s="30"/>
    </row>
    <row r="104" spans="1:3" s="26" customFormat="1">
      <c r="A104" s="30"/>
      <c r="B104" s="30"/>
      <c r="C104" s="30"/>
    </row>
    <row r="105" spans="1:3" s="26" customFormat="1">
      <c r="A105" s="30"/>
      <c r="B105" s="30"/>
      <c r="C105" s="30"/>
    </row>
    <row r="106" spans="1:3" s="26" customFormat="1">
      <c r="A106" s="30"/>
      <c r="B106" s="30"/>
      <c r="C106" s="30"/>
    </row>
    <row r="107" spans="1:3" s="26" customFormat="1">
      <c r="A107" s="30"/>
      <c r="B107" s="30"/>
      <c r="C107" s="30"/>
    </row>
    <row r="108" spans="1:3" s="26" customFormat="1">
      <c r="A108" s="30"/>
      <c r="B108" s="30"/>
      <c r="C108" s="30"/>
    </row>
    <row r="109" spans="1:3" s="26" customFormat="1">
      <c r="A109" s="30"/>
      <c r="B109" s="30"/>
      <c r="C109" s="30"/>
    </row>
    <row r="110" spans="1:3" s="26" customFormat="1">
      <c r="A110" s="30"/>
      <c r="B110" s="30"/>
      <c r="C110" s="30"/>
    </row>
    <row r="111" spans="1:3" s="26" customFormat="1">
      <c r="A111" s="30"/>
      <c r="B111" s="30"/>
      <c r="C111" s="30"/>
    </row>
    <row r="112" spans="1:3" s="26" customFormat="1">
      <c r="A112" s="30"/>
      <c r="B112" s="30"/>
      <c r="C112" s="30"/>
    </row>
    <row r="113" spans="1:3" s="26" customFormat="1">
      <c r="A113" s="30"/>
      <c r="B113" s="30"/>
      <c r="C113" s="30"/>
    </row>
    <row r="114" spans="1:3" s="26" customFormat="1">
      <c r="A114" s="30"/>
      <c r="B114" s="30"/>
      <c r="C114" s="30"/>
    </row>
    <row r="115" spans="1:3" s="26" customFormat="1">
      <c r="A115" s="30"/>
      <c r="B115" s="30"/>
      <c r="C115" s="30"/>
    </row>
    <row r="116" spans="1:3" s="26" customFormat="1">
      <c r="A116" s="30"/>
      <c r="B116" s="30"/>
      <c r="C116" s="30"/>
    </row>
    <row r="117" spans="1:3" s="26" customFormat="1">
      <c r="A117" s="30"/>
      <c r="B117" s="30"/>
      <c r="C117" s="30"/>
    </row>
    <row r="118" spans="1:3" s="26" customFormat="1">
      <c r="A118" s="30"/>
      <c r="B118" s="30"/>
      <c r="C118" s="30"/>
    </row>
    <row r="119" spans="1:3" s="26" customFormat="1">
      <c r="A119" s="30"/>
      <c r="B119" s="30"/>
      <c r="C119" s="30"/>
    </row>
    <row r="120" spans="1:3" s="26" customFormat="1">
      <c r="A120" s="30"/>
      <c r="B120" s="30"/>
      <c r="C120" s="30"/>
    </row>
    <row r="121" spans="1:3" s="26" customFormat="1">
      <c r="A121" s="30"/>
      <c r="B121" s="30"/>
      <c r="C121" s="30"/>
    </row>
    <row r="122" spans="1:3" s="26" customFormat="1">
      <c r="A122" s="30"/>
      <c r="B122" s="30"/>
      <c r="C122" s="30"/>
    </row>
    <row r="123" spans="1:3" s="26" customFormat="1">
      <c r="A123" s="30"/>
      <c r="B123" s="30"/>
      <c r="C123" s="30"/>
    </row>
    <row r="124" spans="1:3" s="26" customFormat="1">
      <c r="A124" s="30"/>
      <c r="B124" s="30"/>
      <c r="C124" s="30"/>
    </row>
    <row r="125" spans="1:3" s="26" customFormat="1">
      <c r="A125" s="30"/>
      <c r="B125" s="30"/>
      <c r="C125" s="30"/>
    </row>
    <row r="126" spans="1:3" s="26" customFormat="1">
      <c r="A126" s="30"/>
      <c r="B126" s="30"/>
      <c r="C126" s="30"/>
    </row>
    <row r="127" spans="1:3" s="26" customFormat="1">
      <c r="A127" s="30"/>
      <c r="B127" s="30"/>
      <c r="C127" s="30"/>
    </row>
    <row r="128" spans="1:3" s="26" customFormat="1">
      <c r="A128" s="30"/>
      <c r="B128" s="30"/>
      <c r="C128" s="30"/>
    </row>
    <row r="129" spans="1:3" s="26" customFormat="1">
      <c r="A129" s="30"/>
      <c r="B129" s="30"/>
      <c r="C129" s="30"/>
    </row>
    <row r="130" spans="1:3" s="26" customFormat="1">
      <c r="A130" s="30"/>
      <c r="B130" s="30"/>
      <c r="C130" s="30"/>
    </row>
    <row r="131" spans="1:3" s="26" customFormat="1">
      <c r="A131" s="30"/>
      <c r="B131" s="30"/>
      <c r="C131" s="30"/>
    </row>
    <row r="132" spans="1:3" s="26" customFormat="1">
      <c r="A132" s="30"/>
      <c r="B132" s="30"/>
      <c r="C132" s="30"/>
    </row>
    <row r="133" spans="1:3" s="26" customFormat="1">
      <c r="A133" s="30"/>
      <c r="B133" s="30"/>
      <c r="C133" s="30"/>
    </row>
    <row r="134" spans="1:3" s="26" customFormat="1">
      <c r="A134" s="30"/>
      <c r="B134" s="30"/>
      <c r="C134" s="30"/>
    </row>
    <row r="135" spans="1:3" s="26" customFormat="1">
      <c r="A135" s="30"/>
      <c r="B135" s="30"/>
      <c r="C135" s="30"/>
    </row>
    <row r="136" spans="1:3" s="26" customFormat="1">
      <c r="A136" s="30"/>
      <c r="B136" s="30"/>
      <c r="C136" s="30"/>
    </row>
    <row r="137" spans="1:3" s="26" customFormat="1">
      <c r="A137" s="30"/>
      <c r="B137" s="30"/>
      <c r="C137" s="30"/>
    </row>
    <row r="138" spans="1:3" s="26" customFormat="1">
      <c r="A138" s="30"/>
      <c r="B138" s="30"/>
      <c r="C138" s="30"/>
    </row>
    <row r="139" spans="1:3" s="26" customFormat="1">
      <c r="A139" s="30"/>
      <c r="B139" s="30"/>
      <c r="C139" s="30"/>
    </row>
    <row r="140" spans="1:3" s="26" customFormat="1">
      <c r="A140" s="30"/>
      <c r="B140" s="30"/>
      <c r="C140" s="30"/>
    </row>
    <row r="141" spans="1:3" s="26" customFormat="1">
      <c r="A141" s="30"/>
      <c r="B141" s="30"/>
      <c r="C141" s="30"/>
    </row>
    <row r="142" spans="1:3" s="26" customFormat="1">
      <c r="A142" s="30"/>
      <c r="B142" s="30"/>
      <c r="C142" s="30"/>
    </row>
    <row r="143" spans="1:3" s="26" customFormat="1">
      <c r="A143" s="30"/>
      <c r="B143" s="30"/>
      <c r="C143" s="30"/>
    </row>
    <row r="144" spans="1:3" s="26" customFormat="1">
      <c r="A144" s="30"/>
      <c r="B144" s="30"/>
      <c r="C144" s="30"/>
    </row>
    <row r="145" spans="1:3" s="26" customFormat="1">
      <c r="A145" s="30"/>
      <c r="B145" s="30"/>
      <c r="C145" s="30"/>
    </row>
    <row r="146" spans="1:3" s="26" customFormat="1">
      <c r="A146" s="30"/>
      <c r="B146" s="30"/>
      <c r="C146" s="30"/>
    </row>
    <row r="147" spans="1:3" s="26" customFormat="1">
      <c r="A147" s="30"/>
      <c r="B147" s="30"/>
      <c r="C147" s="30"/>
    </row>
    <row r="148" spans="1:3" s="26" customFormat="1">
      <c r="A148" s="30"/>
      <c r="B148" s="30"/>
      <c r="C148" s="30"/>
    </row>
    <row r="149" spans="1:3" s="26" customFormat="1">
      <c r="A149" s="30"/>
      <c r="B149" s="30"/>
      <c r="C149" s="30"/>
    </row>
    <row r="150" spans="1:3" s="26" customFormat="1">
      <c r="A150" s="30"/>
      <c r="B150" s="30"/>
      <c r="C150" s="30"/>
    </row>
    <row r="151" spans="1:3" s="26" customFormat="1">
      <c r="A151" s="30"/>
      <c r="B151" s="30"/>
      <c r="C151" s="30"/>
    </row>
    <row r="152" spans="1:3" s="26" customFormat="1">
      <c r="A152" s="30"/>
      <c r="B152" s="30"/>
      <c r="C152" s="30"/>
    </row>
    <row r="153" spans="1:3" s="26" customFormat="1">
      <c r="A153" s="30"/>
      <c r="B153" s="30"/>
      <c r="C153" s="30"/>
    </row>
    <row r="154" spans="1:3" s="26" customFormat="1">
      <c r="A154" s="30"/>
      <c r="B154" s="30"/>
      <c r="C154" s="30"/>
    </row>
    <row r="155" spans="1:3" s="26" customFormat="1">
      <c r="A155" s="30"/>
      <c r="B155" s="30"/>
      <c r="C155" s="30"/>
    </row>
    <row r="156" spans="1:3" s="26" customFormat="1">
      <c r="A156" s="30"/>
      <c r="B156" s="30"/>
      <c r="C156" s="30"/>
    </row>
    <row r="157" spans="1:3" s="26" customFormat="1">
      <c r="A157" s="30"/>
      <c r="B157" s="30"/>
      <c r="C157" s="30"/>
    </row>
    <row r="158" spans="1:3" s="26" customFormat="1">
      <c r="A158" s="30"/>
      <c r="B158" s="30"/>
      <c r="C158" s="30"/>
    </row>
    <row r="159" spans="1:3" s="26" customFormat="1">
      <c r="A159" s="30"/>
      <c r="B159" s="30"/>
      <c r="C159" s="30"/>
    </row>
    <row r="160" spans="1:3" s="26" customFormat="1">
      <c r="A160" s="30"/>
      <c r="B160" s="30"/>
      <c r="C160" s="30"/>
    </row>
  </sheetData>
  <sheetProtection selectLockedCells="1" selectUnlockedCells="1"/>
  <mergeCells count="5">
    <mergeCell ref="A1:C1"/>
    <mergeCell ref="A2:C2"/>
    <mergeCell ref="A3:C3"/>
    <mergeCell ref="A4:C4"/>
    <mergeCell ref="A6:B9"/>
  </mergeCells>
  <conditionalFormatting sqref="AQ11:AQ45">
    <cfRule type="cellIs" dxfId="1" priority="1" operator="lessThan">
      <formula>0</formula>
    </cfRule>
  </conditionalFormatting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CC"/>
  </sheetPr>
  <dimension ref="A1:AV169"/>
  <sheetViews>
    <sheetView showGridLines="0" zoomScale="80" zoomScaleNormal="80" workbookViewId="0">
      <pane xSplit="2" ySplit="10" topLeftCell="AE14" activePane="bottomRight" state="frozen"/>
      <selection activeCell="AK14" sqref="AK14"/>
      <selection pane="topRight" activeCell="AK14" sqref="AK14"/>
      <selection pane="bottomLeft" activeCell="AK14" sqref="AK14"/>
      <selection pane="bottomRight" activeCell="AP11" sqref="AP11:AQ46"/>
    </sheetView>
  </sheetViews>
  <sheetFormatPr defaultRowHeight="14.25"/>
  <cols>
    <col min="1" max="1" width="14.28515625" style="21" customWidth="1"/>
    <col min="2" max="2" width="21.7109375" style="21" customWidth="1"/>
    <col min="3" max="3" width="21.5703125" style="21" customWidth="1"/>
    <col min="4" max="7" width="10.7109375" style="18" customWidth="1"/>
    <col min="8" max="8" width="10.7109375" style="18" bestFit="1" customWidth="1"/>
    <col min="9" max="10" width="10.7109375" style="18" customWidth="1"/>
    <col min="11" max="11" width="10.85546875" style="18" customWidth="1"/>
    <col min="12" max="19" width="10.7109375" style="18" customWidth="1"/>
    <col min="20" max="20" width="10.7109375" style="18" bestFit="1" customWidth="1"/>
    <col min="21" max="22" width="10.7109375" style="18" customWidth="1"/>
    <col min="23" max="23" width="10.7109375" style="18" bestFit="1" customWidth="1"/>
    <col min="24" max="24" width="10.7109375" style="18" customWidth="1"/>
    <col min="25" max="25" width="10.7109375" style="18" bestFit="1" customWidth="1"/>
    <col min="26" max="29" width="10.7109375" style="18" customWidth="1"/>
    <col min="30" max="30" width="10.7109375" style="18" bestFit="1" customWidth="1"/>
    <col min="31" max="34" width="10.7109375" style="18" customWidth="1"/>
    <col min="35" max="37" width="10.7109375" style="18" bestFit="1" customWidth="1"/>
    <col min="38" max="38" width="10.85546875" style="18" customWidth="1"/>
    <col min="39" max="39" width="10.7109375" style="18" customWidth="1"/>
    <col min="40" max="40" width="10.85546875" style="18" customWidth="1"/>
    <col min="41" max="41" width="10.7109375" style="18" customWidth="1"/>
    <col min="42" max="42" width="10.85546875" style="18" customWidth="1"/>
    <col min="43" max="43" width="10.7109375" style="18" customWidth="1"/>
    <col min="44" max="44" width="10.85546875" style="18" customWidth="1"/>
    <col min="45" max="45" width="9.140625" style="18"/>
    <col min="46" max="46" width="15.7109375" style="100" bestFit="1" customWidth="1"/>
    <col min="47" max="16384" width="9.140625" style="18"/>
  </cols>
  <sheetData>
    <row r="1" spans="1:48">
      <c r="A1" s="255" t="s">
        <v>279</v>
      </c>
      <c r="B1" s="255"/>
      <c r="C1" s="255"/>
      <c r="D1" s="255"/>
      <c r="E1" s="255"/>
    </row>
    <row r="2" spans="1:48" ht="15" customHeight="1">
      <c r="A2" s="244" t="s">
        <v>291</v>
      </c>
      <c r="B2" s="244"/>
      <c r="C2" s="16"/>
      <c r="D2" s="17"/>
      <c r="G2" s="18" t="s">
        <v>66</v>
      </c>
      <c r="J2" s="18" t="s">
        <v>66</v>
      </c>
      <c r="L2" s="18" t="s">
        <v>66</v>
      </c>
      <c r="AN2" s="18" t="s">
        <v>66</v>
      </c>
    </row>
    <row r="3" spans="1:48" ht="15">
      <c r="A3" s="82" t="s">
        <v>275</v>
      </c>
      <c r="B3" s="82"/>
      <c r="C3" s="82"/>
      <c r="D3" s="83"/>
      <c r="E3" s="83"/>
      <c r="F3" s="83"/>
      <c r="AJ3" s="18" t="s">
        <v>66</v>
      </c>
    </row>
    <row r="4" spans="1:48" ht="15" thickBot="1">
      <c r="A4" s="244" t="s">
        <v>292</v>
      </c>
      <c r="B4" s="244"/>
      <c r="C4" s="20"/>
      <c r="D4" s="17"/>
      <c r="H4" s="18" t="s">
        <v>66</v>
      </c>
      <c r="AP4" s="86" t="s">
        <v>283</v>
      </c>
      <c r="AQ4" s="86"/>
      <c r="AR4" s="86"/>
    </row>
    <row r="5" spans="1:48" ht="15" customHeight="1">
      <c r="A5" s="90"/>
      <c r="B5" s="91"/>
      <c r="C5" s="91"/>
      <c r="D5" s="245" t="s">
        <v>276</v>
      </c>
      <c r="E5" s="246"/>
      <c r="F5" s="246"/>
      <c r="G5" s="246"/>
      <c r="H5" s="246"/>
      <c r="I5" s="246"/>
      <c r="J5" s="245" t="s">
        <v>277</v>
      </c>
      <c r="K5" s="246"/>
      <c r="L5" s="246"/>
      <c r="M5" s="246"/>
      <c r="N5" s="246"/>
      <c r="O5" s="246"/>
      <c r="P5" s="246"/>
      <c r="Q5" s="247"/>
      <c r="R5" s="245"/>
      <c r="S5" s="246"/>
      <c r="T5" s="246"/>
      <c r="U5" s="246"/>
      <c r="V5" s="246"/>
      <c r="W5" s="246"/>
      <c r="X5" s="245" t="s">
        <v>278</v>
      </c>
      <c r="Y5" s="246"/>
      <c r="Z5" s="246"/>
      <c r="AA5" s="246"/>
      <c r="AB5" s="246"/>
      <c r="AC5" s="246"/>
      <c r="AD5" s="246"/>
      <c r="AE5" s="246"/>
      <c r="AF5" s="247"/>
      <c r="AG5" s="92"/>
      <c r="AH5" s="93"/>
      <c r="AI5" s="93"/>
      <c r="AJ5" s="93"/>
      <c r="AK5" s="93"/>
      <c r="AL5" s="93"/>
      <c r="AM5" s="94"/>
      <c r="AN5" s="93"/>
      <c r="AO5" s="93"/>
      <c r="AP5" s="238" t="s">
        <v>281</v>
      </c>
      <c r="AQ5" s="239"/>
      <c r="AR5" s="95"/>
    </row>
    <row r="6" spans="1:48" ht="53.25" customHeight="1">
      <c r="A6" s="240" t="s">
        <v>293</v>
      </c>
      <c r="B6" s="241"/>
      <c r="C6" s="84" t="s">
        <v>68</v>
      </c>
      <c r="D6" s="45" t="s">
        <v>69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301</v>
      </c>
      <c r="N6" s="40" t="s">
        <v>11</v>
      </c>
      <c r="O6" s="40" t="s">
        <v>12</v>
      </c>
      <c r="P6" s="40" t="s">
        <v>13</v>
      </c>
      <c r="Q6" s="40" t="s">
        <v>14</v>
      </c>
      <c r="R6" s="40" t="s">
        <v>0</v>
      </c>
      <c r="S6" s="40" t="s">
        <v>15</v>
      </c>
      <c r="T6" s="40" t="s">
        <v>16</v>
      </c>
      <c r="U6" s="40" t="s">
        <v>17</v>
      </c>
      <c r="V6" s="40" t="s">
        <v>18</v>
      </c>
      <c r="W6" s="40" t="s">
        <v>19</v>
      </c>
      <c r="X6" s="40" t="s">
        <v>70</v>
      </c>
      <c r="Y6" s="40" t="s">
        <v>20</v>
      </c>
      <c r="Z6" s="40" t="s">
        <v>21</v>
      </c>
      <c r="AA6" s="40" t="s">
        <v>22</v>
      </c>
      <c r="AB6" s="40" t="s">
        <v>23</v>
      </c>
      <c r="AC6" s="40" t="s">
        <v>24</v>
      </c>
      <c r="AD6" s="40" t="s">
        <v>25</v>
      </c>
      <c r="AE6" s="40" t="s">
        <v>26</v>
      </c>
      <c r="AF6" s="40" t="s">
        <v>271</v>
      </c>
      <c r="AG6" s="40" t="s">
        <v>27</v>
      </c>
      <c r="AH6" s="40" t="s">
        <v>28</v>
      </c>
      <c r="AI6" s="40" t="s">
        <v>29</v>
      </c>
      <c r="AJ6" s="40" t="s">
        <v>30</v>
      </c>
      <c r="AK6" s="40" t="s">
        <v>31</v>
      </c>
      <c r="AL6" s="44" t="s">
        <v>32</v>
      </c>
      <c r="AM6" s="85" t="s">
        <v>71</v>
      </c>
      <c r="AN6" s="40" t="s">
        <v>72</v>
      </c>
      <c r="AO6" s="73" t="s">
        <v>73</v>
      </c>
      <c r="AP6" s="45" t="s">
        <v>74</v>
      </c>
      <c r="AQ6" s="40" t="s">
        <v>75</v>
      </c>
      <c r="AR6" s="79" t="s">
        <v>76</v>
      </c>
    </row>
    <row r="7" spans="1:48" ht="15.75" customHeight="1">
      <c r="A7" s="240"/>
      <c r="B7" s="241"/>
      <c r="C7" s="65" t="s">
        <v>77</v>
      </c>
      <c r="D7" s="42" t="s">
        <v>78</v>
      </c>
      <c r="E7" s="42" t="s">
        <v>79</v>
      </c>
      <c r="F7" s="42" t="s">
        <v>80</v>
      </c>
      <c r="G7" s="42" t="s">
        <v>81</v>
      </c>
      <c r="H7" s="42" t="s">
        <v>82</v>
      </c>
      <c r="I7" s="42" t="s">
        <v>83</v>
      </c>
      <c r="J7" s="42" t="s">
        <v>84</v>
      </c>
      <c r="K7" s="42" t="s">
        <v>85</v>
      </c>
      <c r="L7" s="42" t="s">
        <v>86</v>
      </c>
      <c r="M7" s="42" t="s">
        <v>302</v>
      </c>
      <c r="N7" s="42" t="s">
        <v>87</v>
      </c>
      <c r="O7" s="42" t="s">
        <v>88</v>
      </c>
      <c r="P7" s="42" t="s">
        <v>89</v>
      </c>
      <c r="Q7" s="42" t="s">
        <v>90</v>
      </c>
      <c r="R7" s="42" t="s">
        <v>91</v>
      </c>
      <c r="S7" s="42" t="s">
        <v>92</v>
      </c>
      <c r="T7" s="42" t="s">
        <v>93</v>
      </c>
      <c r="U7" s="42" t="s">
        <v>94</v>
      </c>
      <c r="V7" s="42" t="s">
        <v>95</v>
      </c>
      <c r="W7" s="42" t="s">
        <v>96</v>
      </c>
      <c r="X7" s="42" t="s">
        <v>97</v>
      </c>
      <c r="Y7" s="42" t="s">
        <v>98</v>
      </c>
      <c r="Z7" s="42" t="s">
        <v>99</v>
      </c>
      <c r="AA7" s="42" t="s">
        <v>100</v>
      </c>
      <c r="AB7" s="42" t="s">
        <v>101</v>
      </c>
      <c r="AC7" s="42" t="s">
        <v>102</v>
      </c>
      <c r="AD7" s="42" t="s">
        <v>103</v>
      </c>
      <c r="AE7" s="42" t="s">
        <v>104</v>
      </c>
      <c r="AF7" s="42" t="s">
        <v>105</v>
      </c>
      <c r="AG7" s="42" t="s">
        <v>106</v>
      </c>
      <c r="AH7" s="42" t="s">
        <v>107</v>
      </c>
      <c r="AI7" s="42" t="s">
        <v>108</v>
      </c>
      <c r="AJ7" s="42" t="s">
        <v>109</v>
      </c>
      <c r="AK7" s="42" t="s">
        <v>110</v>
      </c>
      <c r="AL7" s="42" t="s">
        <v>67</v>
      </c>
      <c r="AM7" s="52"/>
      <c r="AN7" s="74" t="s">
        <v>111</v>
      </c>
      <c r="AO7" s="75" t="s">
        <v>112</v>
      </c>
      <c r="AP7" s="41" t="s">
        <v>113</v>
      </c>
      <c r="AQ7" s="43" t="s">
        <v>114</v>
      </c>
      <c r="AR7" s="54" t="s">
        <v>115</v>
      </c>
    </row>
    <row r="8" spans="1:48" ht="50.25" customHeight="1">
      <c r="A8" s="240"/>
      <c r="B8" s="241"/>
      <c r="C8" s="64" t="s">
        <v>116</v>
      </c>
      <c r="D8" s="45" t="s">
        <v>33</v>
      </c>
      <c r="E8" s="40" t="s">
        <v>34</v>
      </c>
      <c r="F8" s="40" t="s">
        <v>35</v>
      </c>
      <c r="G8" s="40" t="s">
        <v>36</v>
      </c>
      <c r="H8" s="40" t="s">
        <v>37</v>
      </c>
      <c r="I8" s="40" t="s">
        <v>38</v>
      </c>
      <c r="J8" s="40" t="s">
        <v>39</v>
      </c>
      <c r="K8" s="40" t="s">
        <v>40</v>
      </c>
      <c r="L8" s="40" t="s">
        <v>41</v>
      </c>
      <c r="M8" s="40" t="s">
        <v>303</v>
      </c>
      <c r="N8" s="40" t="s">
        <v>42</v>
      </c>
      <c r="O8" s="40" t="s">
        <v>43</v>
      </c>
      <c r="P8" s="40" t="s">
        <v>44</v>
      </c>
      <c r="Q8" s="40" t="s">
        <v>45</v>
      </c>
      <c r="R8" s="40" t="s">
        <v>1</v>
      </c>
      <c r="S8" s="40" t="s">
        <v>46</v>
      </c>
      <c r="T8" s="40" t="s">
        <v>47</v>
      </c>
      <c r="U8" s="40" t="s">
        <v>48</v>
      </c>
      <c r="V8" s="40" t="s">
        <v>49</v>
      </c>
      <c r="W8" s="40" t="s">
        <v>50</v>
      </c>
      <c r="X8" s="40" t="s">
        <v>51</v>
      </c>
      <c r="Y8" s="40" t="s">
        <v>52</v>
      </c>
      <c r="Z8" s="40" t="s">
        <v>53</v>
      </c>
      <c r="AA8" s="40" t="s">
        <v>54</v>
      </c>
      <c r="AB8" s="40" t="s">
        <v>55</v>
      </c>
      <c r="AC8" s="40" t="s">
        <v>56</v>
      </c>
      <c r="AD8" s="40" t="s">
        <v>57</v>
      </c>
      <c r="AE8" s="40" t="s">
        <v>58</v>
      </c>
      <c r="AF8" s="40" t="s">
        <v>59</v>
      </c>
      <c r="AG8" s="40" t="s">
        <v>60</v>
      </c>
      <c r="AH8" s="40" t="s">
        <v>61</v>
      </c>
      <c r="AI8" s="40" t="s">
        <v>62</v>
      </c>
      <c r="AJ8" s="40" t="s">
        <v>63</v>
      </c>
      <c r="AK8" s="40" t="s">
        <v>64</v>
      </c>
      <c r="AL8" s="44" t="s">
        <v>65</v>
      </c>
      <c r="AM8" s="52" t="s">
        <v>2</v>
      </c>
      <c r="AN8" s="44" t="s">
        <v>272</v>
      </c>
      <c r="AO8" s="52" t="s">
        <v>118</v>
      </c>
      <c r="AP8" s="40" t="s">
        <v>119</v>
      </c>
      <c r="AQ8" s="40" t="s">
        <v>120</v>
      </c>
      <c r="AR8" s="54" t="s">
        <v>121</v>
      </c>
    </row>
    <row r="9" spans="1:48" ht="18" customHeight="1">
      <c r="A9" s="242"/>
      <c r="B9" s="243"/>
      <c r="C9" s="66" t="s">
        <v>122</v>
      </c>
      <c r="D9" s="42" t="s">
        <v>78</v>
      </c>
      <c r="E9" s="42" t="s">
        <v>79</v>
      </c>
      <c r="F9" s="42" t="s">
        <v>80</v>
      </c>
      <c r="G9" s="42" t="s">
        <v>81</v>
      </c>
      <c r="H9" s="42" t="s">
        <v>82</v>
      </c>
      <c r="I9" s="42" t="s">
        <v>83</v>
      </c>
      <c r="J9" s="42" t="s">
        <v>84</v>
      </c>
      <c r="K9" s="42" t="s">
        <v>85</v>
      </c>
      <c r="L9" s="42" t="s">
        <v>86</v>
      </c>
      <c r="M9" s="42" t="s">
        <v>302</v>
      </c>
      <c r="N9" s="42" t="s">
        <v>87</v>
      </c>
      <c r="O9" s="42" t="s">
        <v>88</v>
      </c>
      <c r="P9" s="42" t="s">
        <v>89</v>
      </c>
      <c r="Q9" s="42" t="s">
        <v>90</v>
      </c>
      <c r="R9" s="42" t="s">
        <v>91</v>
      </c>
      <c r="S9" s="42" t="s">
        <v>92</v>
      </c>
      <c r="T9" s="42" t="s">
        <v>93</v>
      </c>
      <c r="U9" s="42" t="s">
        <v>94</v>
      </c>
      <c r="V9" s="42" t="s">
        <v>95</v>
      </c>
      <c r="W9" s="42" t="s">
        <v>96</v>
      </c>
      <c r="X9" s="42" t="s">
        <v>97</v>
      </c>
      <c r="Y9" s="42" t="s">
        <v>98</v>
      </c>
      <c r="Z9" s="42" t="s">
        <v>99</v>
      </c>
      <c r="AA9" s="42" t="s">
        <v>100</v>
      </c>
      <c r="AB9" s="42" t="s">
        <v>101</v>
      </c>
      <c r="AC9" s="42" t="s">
        <v>102</v>
      </c>
      <c r="AD9" s="42" t="s">
        <v>103</v>
      </c>
      <c r="AE9" s="42" t="s">
        <v>104</v>
      </c>
      <c r="AF9" s="42" t="s">
        <v>105</v>
      </c>
      <c r="AG9" s="42" t="s">
        <v>106</v>
      </c>
      <c r="AH9" s="42" t="s">
        <v>107</v>
      </c>
      <c r="AI9" s="42" t="s">
        <v>108</v>
      </c>
      <c r="AJ9" s="42" t="s">
        <v>109</v>
      </c>
      <c r="AK9" s="42" t="s">
        <v>110</v>
      </c>
      <c r="AL9" s="42" t="s">
        <v>67</v>
      </c>
      <c r="AM9" s="53" t="s">
        <v>123</v>
      </c>
      <c r="AN9" s="55" t="s">
        <v>111</v>
      </c>
      <c r="AO9" s="53" t="s">
        <v>112</v>
      </c>
      <c r="AP9" s="56" t="s">
        <v>113</v>
      </c>
      <c r="AQ9" s="55" t="s">
        <v>114</v>
      </c>
      <c r="AR9" s="57" t="s">
        <v>115</v>
      </c>
    </row>
    <row r="10" spans="1:48">
      <c r="A10" s="63" t="s">
        <v>270</v>
      </c>
      <c r="B10" s="67" t="s">
        <v>68</v>
      </c>
      <c r="C10" s="67" t="s">
        <v>116</v>
      </c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50"/>
    </row>
    <row r="11" spans="1:48">
      <c r="A11" s="46" t="s">
        <v>124</v>
      </c>
      <c r="B11" s="62" t="s">
        <v>126</v>
      </c>
      <c r="C11" s="176" t="s">
        <v>125</v>
      </c>
      <c r="D11" s="133">
        <v>267720.52684786898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88">
        <v>0</v>
      </c>
      <c r="AC11" s="88">
        <v>0</v>
      </c>
      <c r="AD11" s="88">
        <v>0</v>
      </c>
      <c r="AE11" s="88">
        <v>0</v>
      </c>
      <c r="AF11" s="88">
        <v>0</v>
      </c>
      <c r="AG11" s="88">
        <v>0</v>
      </c>
      <c r="AH11" s="88">
        <v>16.401927473546838</v>
      </c>
      <c r="AI11" s="88">
        <v>0</v>
      </c>
      <c r="AJ11" s="88">
        <v>0</v>
      </c>
      <c r="AK11" s="88">
        <v>0</v>
      </c>
      <c r="AL11" s="131">
        <v>0</v>
      </c>
      <c r="AM11" s="136">
        <f t="shared" ref="AM11:AM46" si="0">SUM(D11:AL11)</f>
        <v>267736.92877534253</v>
      </c>
      <c r="AN11" s="137">
        <v>22570.415191495358</v>
      </c>
      <c r="AO11" s="136">
        <f>SUM(AM11:AN11)</f>
        <v>290307.34396683791</v>
      </c>
      <c r="AP11" s="133">
        <v>52192.656847790531</v>
      </c>
      <c r="AQ11" s="131">
        <v>6281.2211833096117</v>
      </c>
      <c r="AR11" s="140">
        <f>SUM(AO11:AQ11)</f>
        <v>348781.22199793806</v>
      </c>
      <c r="AU11" s="175"/>
      <c r="AV11" s="18" t="s">
        <v>66</v>
      </c>
    </row>
    <row r="12" spans="1:48">
      <c r="A12" s="47" t="s">
        <v>127</v>
      </c>
      <c r="B12" s="38" t="s">
        <v>128</v>
      </c>
      <c r="C12" s="177" t="s">
        <v>34</v>
      </c>
      <c r="D12" s="133">
        <v>0</v>
      </c>
      <c r="E12" s="88">
        <v>121856.01487453131</v>
      </c>
      <c r="F12" s="88">
        <v>0</v>
      </c>
      <c r="G12" s="88">
        <v>0</v>
      </c>
      <c r="H12" s="88">
        <v>192.48586716166906</v>
      </c>
      <c r="I12" s="88">
        <v>0</v>
      </c>
      <c r="J12" s="88">
        <v>0</v>
      </c>
      <c r="K12" s="88">
        <v>10.91707930926966</v>
      </c>
      <c r="L12" s="88">
        <v>281.02586749501859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827.44654612168279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88">
        <v>0</v>
      </c>
      <c r="AB12" s="88">
        <v>0</v>
      </c>
      <c r="AC12" s="88">
        <v>0</v>
      </c>
      <c r="AD12" s="88">
        <v>0</v>
      </c>
      <c r="AE12" s="88">
        <v>0</v>
      </c>
      <c r="AF12" s="88">
        <v>0</v>
      </c>
      <c r="AG12" s="88">
        <v>0</v>
      </c>
      <c r="AH12" s="88">
        <v>0</v>
      </c>
      <c r="AI12" s="88">
        <v>0</v>
      </c>
      <c r="AJ12" s="88">
        <v>0</v>
      </c>
      <c r="AK12" s="88">
        <v>0</v>
      </c>
      <c r="AL12" s="131">
        <v>0</v>
      </c>
      <c r="AM12" s="135">
        <f t="shared" si="0"/>
        <v>123167.89023461894</v>
      </c>
      <c r="AN12" s="137">
        <v>1876.6906438509666</v>
      </c>
      <c r="AO12" s="135">
        <f t="shared" ref="AO12:AO45" si="1">SUM(AM12:AN12)</f>
        <v>125044.5808784699</v>
      </c>
      <c r="AP12" s="133">
        <v>6730.9454481030516</v>
      </c>
      <c r="AQ12" s="131">
        <v>9803.6774492796158</v>
      </c>
      <c r="AR12" s="141">
        <f t="shared" ref="AR12:AR45" si="2">SUM(AO12:AQ12)</f>
        <v>141579.20377585257</v>
      </c>
      <c r="AU12" s="175"/>
    </row>
    <row r="13" spans="1:48">
      <c r="A13" s="47" t="s">
        <v>129</v>
      </c>
      <c r="B13" s="38" t="s">
        <v>131</v>
      </c>
      <c r="C13" s="177" t="s">
        <v>130</v>
      </c>
      <c r="D13" s="133">
        <v>100472.53541377521</v>
      </c>
      <c r="E13" s="88">
        <v>0</v>
      </c>
      <c r="F13" s="88">
        <v>43955.369573700817</v>
      </c>
      <c r="G13" s="88">
        <v>0</v>
      </c>
      <c r="H13" s="88">
        <v>25.436440794346158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88">
        <v>0</v>
      </c>
      <c r="AE13" s="88">
        <v>0</v>
      </c>
      <c r="AF13" s="88">
        <v>0</v>
      </c>
      <c r="AG13" s="88">
        <v>0</v>
      </c>
      <c r="AH13" s="88">
        <v>0</v>
      </c>
      <c r="AI13" s="88">
        <v>0</v>
      </c>
      <c r="AJ13" s="88">
        <v>0</v>
      </c>
      <c r="AK13" s="88">
        <v>0</v>
      </c>
      <c r="AL13" s="131">
        <v>0</v>
      </c>
      <c r="AM13" s="135">
        <f t="shared" si="0"/>
        <v>144453.34142827039</v>
      </c>
      <c r="AN13" s="137">
        <v>62284.0765384119</v>
      </c>
      <c r="AO13" s="135">
        <f t="shared" si="1"/>
        <v>206737.41796668229</v>
      </c>
      <c r="AP13" s="133">
        <v>63391.169003077535</v>
      </c>
      <c r="AQ13" s="131">
        <v>38063.683868229578</v>
      </c>
      <c r="AR13" s="141">
        <f t="shared" si="2"/>
        <v>308192.2708379894</v>
      </c>
      <c r="AU13" s="175"/>
    </row>
    <row r="14" spans="1:48">
      <c r="A14" s="47" t="s">
        <v>132</v>
      </c>
      <c r="B14" s="38" t="s">
        <v>134</v>
      </c>
      <c r="C14" s="177" t="s">
        <v>133</v>
      </c>
      <c r="D14" s="133">
        <v>51.654317161951802</v>
      </c>
      <c r="E14" s="88">
        <v>0</v>
      </c>
      <c r="F14" s="88">
        <v>0</v>
      </c>
      <c r="G14" s="88">
        <v>40405.230990124925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14.012398862263927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0</v>
      </c>
      <c r="AA14" s="88">
        <v>0</v>
      </c>
      <c r="AB14" s="88">
        <v>0</v>
      </c>
      <c r="AC14" s="88">
        <v>0</v>
      </c>
      <c r="AD14" s="88">
        <v>0</v>
      </c>
      <c r="AE14" s="88">
        <v>0</v>
      </c>
      <c r="AF14" s="88">
        <v>0</v>
      </c>
      <c r="AG14" s="88">
        <v>0</v>
      </c>
      <c r="AH14" s="88">
        <v>0</v>
      </c>
      <c r="AI14" s="88">
        <v>0</v>
      </c>
      <c r="AJ14" s="88">
        <v>0</v>
      </c>
      <c r="AK14" s="88">
        <v>0</v>
      </c>
      <c r="AL14" s="131">
        <v>0</v>
      </c>
      <c r="AM14" s="135">
        <f t="shared" si="0"/>
        <v>40470.897706149139</v>
      </c>
      <c r="AN14" s="137">
        <v>16644.535450718304</v>
      </c>
      <c r="AO14" s="135">
        <f t="shared" si="1"/>
        <v>57115.433156867439</v>
      </c>
      <c r="AP14" s="133">
        <v>15737.973471604946</v>
      </c>
      <c r="AQ14" s="131">
        <v>4696.2750714011627</v>
      </c>
      <c r="AR14" s="141">
        <f t="shared" si="2"/>
        <v>77549.681699873545</v>
      </c>
      <c r="AU14" s="175"/>
    </row>
    <row r="15" spans="1:48">
      <c r="A15" s="47" t="s">
        <v>135</v>
      </c>
      <c r="B15" s="38" t="s">
        <v>137</v>
      </c>
      <c r="C15" s="177" t="s">
        <v>136</v>
      </c>
      <c r="D15" s="133">
        <v>0</v>
      </c>
      <c r="E15" s="88">
        <v>0</v>
      </c>
      <c r="F15" s="88">
        <v>369.12725929747069</v>
      </c>
      <c r="G15" s="88">
        <v>0.90077176171805395</v>
      </c>
      <c r="H15" s="88">
        <v>12238.173912324943</v>
      </c>
      <c r="I15" s="88">
        <v>0</v>
      </c>
      <c r="J15" s="88">
        <v>0.65771286136960083</v>
      </c>
      <c r="K15" s="88">
        <v>0</v>
      </c>
      <c r="L15" s="88">
        <v>481.72823060538406</v>
      </c>
      <c r="M15" s="88">
        <v>0</v>
      </c>
      <c r="N15" s="88">
        <v>308.27953581225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15.307838957227489</v>
      </c>
      <c r="AA15" s="88">
        <v>0</v>
      </c>
      <c r="AB15" s="88">
        <v>0</v>
      </c>
      <c r="AC15" s="88">
        <v>0</v>
      </c>
      <c r="AD15" s="88">
        <v>0</v>
      </c>
      <c r="AE15" s="88">
        <v>0</v>
      </c>
      <c r="AF15" s="88">
        <v>0</v>
      </c>
      <c r="AG15" s="88">
        <v>0</v>
      </c>
      <c r="AH15" s="88">
        <v>59.499520226421268</v>
      </c>
      <c r="AI15" s="88">
        <v>0</v>
      </c>
      <c r="AJ15" s="88">
        <v>0</v>
      </c>
      <c r="AK15" s="88">
        <v>0</v>
      </c>
      <c r="AL15" s="131">
        <v>0</v>
      </c>
      <c r="AM15" s="135">
        <f t="shared" si="0"/>
        <v>13473.674781846783</v>
      </c>
      <c r="AN15" s="137">
        <v>14634.215084515637</v>
      </c>
      <c r="AO15" s="135">
        <f t="shared" si="1"/>
        <v>28107.88986636242</v>
      </c>
      <c r="AP15" s="133">
        <v>8658.7164400321108</v>
      </c>
      <c r="AQ15" s="131">
        <v>3721.565942269654</v>
      </c>
      <c r="AR15" s="141">
        <f t="shared" si="2"/>
        <v>40488.172248664188</v>
      </c>
      <c r="AU15" s="175"/>
    </row>
    <row r="16" spans="1:48">
      <c r="A16" s="47" t="s">
        <v>138</v>
      </c>
      <c r="B16" s="38" t="s">
        <v>140</v>
      </c>
      <c r="C16" s="177" t="s">
        <v>139</v>
      </c>
      <c r="D16" s="133">
        <v>0</v>
      </c>
      <c r="E16" s="88">
        <v>0</v>
      </c>
      <c r="F16" s="88">
        <v>0</v>
      </c>
      <c r="G16" s="88">
        <v>0</v>
      </c>
      <c r="H16" s="88">
        <v>0</v>
      </c>
      <c r="I16" s="88">
        <v>7804.0923678860654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H16" s="88">
        <v>0</v>
      </c>
      <c r="AI16" s="88">
        <v>0</v>
      </c>
      <c r="AJ16" s="88">
        <v>0</v>
      </c>
      <c r="AK16" s="88">
        <v>0</v>
      </c>
      <c r="AL16" s="131">
        <v>0</v>
      </c>
      <c r="AM16" s="135">
        <f t="shared" si="0"/>
        <v>7804.0923678860654</v>
      </c>
      <c r="AN16" s="137">
        <v>71839.749883002019</v>
      </c>
      <c r="AO16" s="135">
        <f t="shared" si="1"/>
        <v>79643.84225088809</v>
      </c>
      <c r="AP16" s="133">
        <v>23547.471292358481</v>
      </c>
      <c r="AQ16" s="131">
        <v>46908.801428106184</v>
      </c>
      <c r="AR16" s="141">
        <f t="shared" si="2"/>
        <v>150100.11497135274</v>
      </c>
      <c r="AU16" s="175"/>
    </row>
    <row r="17" spans="1:47">
      <c r="A17" s="47" t="s">
        <v>141</v>
      </c>
      <c r="B17" s="38" t="s">
        <v>143</v>
      </c>
      <c r="C17" s="177" t="s">
        <v>142</v>
      </c>
      <c r="D17" s="133">
        <v>0</v>
      </c>
      <c r="E17" s="88">
        <v>0</v>
      </c>
      <c r="F17" s="88">
        <v>0</v>
      </c>
      <c r="G17" s="88">
        <v>0</v>
      </c>
      <c r="H17" s="88">
        <v>16.633272944352846</v>
      </c>
      <c r="I17" s="88">
        <v>31.017225317191073</v>
      </c>
      <c r="J17" s="88">
        <v>4541.4114695883809</v>
      </c>
      <c r="K17" s="88">
        <v>69.469450339528336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88">
        <v>0</v>
      </c>
      <c r="AB17" s="88">
        <v>0</v>
      </c>
      <c r="AC17" s="88">
        <v>0</v>
      </c>
      <c r="AD17" s="88">
        <v>0</v>
      </c>
      <c r="AE17" s="88">
        <v>0</v>
      </c>
      <c r="AF17" s="88">
        <v>0</v>
      </c>
      <c r="AG17" s="88">
        <v>0</v>
      </c>
      <c r="AH17" s="88">
        <v>0</v>
      </c>
      <c r="AI17" s="88">
        <v>0</v>
      </c>
      <c r="AJ17" s="88">
        <v>0</v>
      </c>
      <c r="AK17" s="88">
        <v>0</v>
      </c>
      <c r="AL17" s="131">
        <v>0</v>
      </c>
      <c r="AM17" s="135">
        <f t="shared" si="0"/>
        <v>4658.5314181894537</v>
      </c>
      <c r="AN17" s="137">
        <v>49399.379379635444</v>
      </c>
      <c r="AO17" s="135">
        <f t="shared" si="1"/>
        <v>54057.910797824894</v>
      </c>
      <c r="AP17" s="133">
        <v>21296.135166829336</v>
      </c>
      <c r="AQ17" s="131">
        <v>10714.629845081934</v>
      </c>
      <c r="AR17" s="141">
        <f t="shared" si="2"/>
        <v>86068.67580973616</v>
      </c>
      <c r="AU17" s="175"/>
    </row>
    <row r="18" spans="1:47">
      <c r="A18" s="47" t="s">
        <v>144</v>
      </c>
      <c r="B18" s="24" t="s">
        <v>146</v>
      </c>
      <c r="C18" s="178" t="s">
        <v>145</v>
      </c>
      <c r="D18" s="133">
        <v>0</v>
      </c>
      <c r="E18" s="88">
        <v>59.039363529686966</v>
      </c>
      <c r="F18" s="88">
        <v>231.92249745708125</v>
      </c>
      <c r="G18" s="88">
        <v>0</v>
      </c>
      <c r="H18" s="88">
        <v>38.594946927162951</v>
      </c>
      <c r="I18" s="88">
        <v>0</v>
      </c>
      <c r="J18" s="88">
        <v>495.48649253934502</v>
      </c>
      <c r="K18" s="88">
        <v>44069.238353306057</v>
      </c>
      <c r="L18" s="88">
        <v>104.5013776207194</v>
      </c>
      <c r="M18" s="88">
        <v>0</v>
      </c>
      <c r="N18" s="88">
        <v>2.3165058145944735</v>
      </c>
      <c r="O18" s="88">
        <v>0</v>
      </c>
      <c r="P18" s="88">
        <v>0</v>
      </c>
      <c r="Q18" s="88">
        <v>23.685810218460084</v>
      </c>
      <c r="R18" s="88">
        <v>44824.485041505701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0</v>
      </c>
      <c r="AB18" s="88">
        <v>0</v>
      </c>
      <c r="AC18" s="88">
        <v>0</v>
      </c>
      <c r="AD18" s="88">
        <v>0</v>
      </c>
      <c r="AE18" s="88">
        <v>0</v>
      </c>
      <c r="AF18" s="88">
        <v>0</v>
      </c>
      <c r="AG18" s="88">
        <v>0</v>
      </c>
      <c r="AH18" s="88">
        <v>0</v>
      </c>
      <c r="AI18" s="88">
        <v>0</v>
      </c>
      <c r="AJ18" s="88">
        <v>0</v>
      </c>
      <c r="AK18" s="88">
        <v>0</v>
      </c>
      <c r="AL18" s="131">
        <v>0</v>
      </c>
      <c r="AM18" s="135">
        <f t="shared" si="0"/>
        <v>89849.270388918812</v>
      </c>
      <c r="AN18" s="137">
        <v>27713.942657209351</v>
      </c>
      <c r="AO18" s="135">
        <f t="shared" si="1"/>
        <v>117563.21304612816</v>
      </c>
      <c r="AP18" s="133">
        <v>26916.384578887133</v>
      </c>
      <c r="AQ18" s="131">
        <v>8376.7041081752177</v>
      </c>
      <c r="AR18" s="141">
        <f t="shared" si="2"/>
        <v>152856.30173319051</v>
      </c>
      <c r="AU18" s="175"/>
    </row>
    <row r="19" spans="1:47">
      <c r="A19" s="47" t="s">
        <v>147</v>
      </c>
      <c r="B19" s="24" t="s">
        <v>149</v>
      </c>
      <c r="C19" s="178" t="s">
        <v>148</v>
      </c>
      <c r="D19" s="133">
        <v>0</v>
      </c>
      <c r="E19" s="88">
        <v>0</v>
      </c>
      <c r="F19" s="88">
        <v>0</v>
      </c>
      <c r="G19" s="88">
        <v>0</v>
      </c>
      <c r="H19" s="88">
        <v>20.326043913154539</v>
      </c>
      <c r="I19" s="88">
        <v>0</v>
      </c>
      <c r="J19" s="88">
        <v>0</v>
      </c>
      <c r="K19" s="88">
        <v>0</v>
      </c>
      <c r="L19" s="88">
        <v>48968.997879991948</v>
      </c>
      <c r="M19" s="88">
        <v>105.44021726561525</v>
      </c>
      <c r="N19" s="88">
        <v>227.54404514849102</v>
      </c>
      <c r="O19" s="88">
        <v>0</v>
      </c>
      <c r="P19" s="88">
        <v>0</v>
      </c>
      <c r="Q19" s="88">
        <v>2324.4990972727628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88">
        <v>0</v>
      </c>
      <c r="AC19" s="88">
        <v>0</v>
      </c>
      <c r="AD19" s="88">
        <v>0</v>
      </c>
      <c r="AE19" s="88">
        <v>0</v>
      </c>
      <c r="AF19" s="88">
        <v>0</v>
      </c>
      <c r="AG19" s="88">
        <v>0</v>
      </c>
      <c r="AH19" s="88">
        <v>0</v>
      </c>
      <c r="AI19" s="88">
        <v>0</v>
      </c>
      <c r="AJ19" s="88">
        <v>0</v>
      </c>
      <c r="AK19" s="88">
        <v>0</v>
      </c>
      <c r="AL19" s="131">
        <v>0</v>
      </c>
      <c r="AM19" s="135">
        <f t="shared" si="0"/>
        <v>51646.807283591967</v>
      </c>
      <c r="AN19" s="137">
        <v>34461.867511863733</v>
      </c>
      <c r="AO19" s="135">
        <f t="shared" si="1"/>
        <v>86108.674795455707</v>
      </c>
      <c r="AP19" s="133">
        <v>15694.549032112689</v>
      </c>
      <c r="AQ19" s="131">
        <v>7451.253110558986</v>
      </c>
      <c r="AR19" s="141">
        <f t="shared" si="2"/>
        <v>109254.47693812738</v>
      </c>
      <c r="AU19" s="175"/>
    </row>
    <row r="20" spans="1:47">
      <c r="A20" s="47" t="s">
        <v>298</v>
      </c>
      <c r="B20" s="24" t="s">
        <v>299</v>
      </c>
      <c r="C20" s="178" t="s">
        <v>300</v>
      </c>
      <c r="D20" s="133">
        <v>0</v>
      </c>
      <c r="E20" s="88">
        <v>0</v>
      </c>
      <c r="F20" s="88">
        <v>13.995433831064551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113.7863235440653</v>
      </c>
      <c r="M20" s="88">
        <v>4057.1835175401498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  <c r="Y20" s="88">
        <v>0</v>
      </c>
      <c r="Z20" s="88">
        <v>0</v>
      </c>
      <c r="AA20" s="88">
        <v>0</v>
      </c>
      <c r="AB20" s="88">
        <v>0</v>
      </c>
      <c r="AC20" s="88">
        <v>0</v>
      </c>
      <c r="AD20" s="88">
        <v>0</v>
      </c>
      <c r="AE20" s="88">
        <v>0</v>
      </c>
      <c r="AF20" s="88">
        <v>0</v>
      </c>
      <c r="AG20" s="88">
        <v>0</v>
      </c>
      <c r="AH20" s="88">
        <v>0</v>
      </c>
      <c r="AI20" s="88">
        <v>0</v>
      </c>
      <c r="AJ20" s="88">
        <v>0</v>
      </c>
      <c r="AK20" s="88">
        <v>0</v>
      </c>
      <c r="AL20" s="131">
        <v>0</v>
      </c>
      <c r="AM20" s="135">
        <f t="shared" si="0"/>
        <v>4184.9652749152792</v>
      </c>
      <c r="AN20" s="137">
        <v>94777.81469831799</v>
      </c>
      <c r="AO20" s="135">
        <f t="shared" si="1"/>
        <v>98962.779973233264</v>
      </c>
      <c r="AP20" s="133">
        <v>22408.304593715213</v>
      </c>
      <c r="AQ20" s="131">
        <v>19135.619384431942</v>
      </c>
      <c r="AR20" s="141">
        <f t="shared" si="2"/>
        <v>140506.70395138042</v>
      </c>
      <c r="AU20" s="175"/>
    </row>
    <row r="21" spans="1:47">
      <c r="A21" s="47" t="s">
        <v>150</v>
      </c>
      <c r="B21" s="24" t="s">
        <v>152</v>
      </c>
      <c r="C21" s="178" t="s">
        <v>151</v>
      </c>
      <c r="D21" s="133">
        <v>0</v>
      </c>
      <c r="E21" s="88">
        <v>0</v>
      </c>
      <c r="F21" s="88">
        <v>0</v>
      </c>
      <c r="G21" s="88">
        <v>0</v>
      </c>
      <c r="H21" s="88">
        <v>209.37642642794879</v>
      </c>
      <c r="I21" s="88">
        <v>0</v>
      </c>
      <c r="J21" s="88">
        <v>0</v>
      </c>
      <c r="K21" s="88">
        <v>0</v>
      </c>
      <c r="L21" s="88">
        <v>6.3092257516367773</v>
      </c>
      <c r="M21" s="88">
        <v>0</v>
      </c>
      <c r="N21" s="88">
        <v>12658.698650424629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  <c r="AB21" s="88">
        <v>0</v>
      </c>
      <c r="AC21" s="88">
        <v>0</v>
      </c>
      <c r="AD21" s="88">
        <v>0</v>
      </c>
      <c r="AE21" s="88">
        <v>1846.2814068457103</v>
      </c>
      <c r="AF21" s="88">
        <v>0</v>
      </c>
      <c r="AG21" s="88">
        <v>0</v>
      </c>
      <c r="AH21" s="88">
        <v>0</v>
      </c>
      <c r="AI21" s="88">
        <v>0</v>
      </c>
      <c r="AJ21" s="88">
        <v>21.816963138663628</v>
      </c>
      <c r="AK21" s="88">
        <v>0</v>
      </c>
      <c r="AL21" s="131">
        <v>0</v>
      </c>
      <c r="AM21" s="135">
        <f t="shared" si="0"/>
        <v>14742.482672588589</v>
      </c>
      <c r="AN21" s="137">
        <v>8291.1213743828703</v>
      </c>
      <c r="AO21" s="135">
        <f t="shared" si="1"/>
        <v>23033.604046971457</v>
      </c>
      <c r="AP21" s="133">
        <v>5921.9475061825278</v>
      </c>
      <c r="AQ21" s="131">
        <v>2052.8622144165406</v>
      </c>
      <c r="AR21" s="141">
        <f t="shared" si="2"/>
        <v>31008.413767570528</v>
      </c>
      <c r="AU21" s="175"/>
    </row>
    <row r="22" spans="1:47">
      <c r="A22" s="47" t="s">
        <v>153</v>
      </c>
      <c r="B22" s="24" t="s">
        <v>155</v>
      </c>
      <c r="C22" s="178" t="s">
        <v>154</v>
      </c>
      <c r="D22" s="133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660.90910452745754</v>
      </c>
      <c r="M22" s="88">
        <v>0</v>
      </c>
      <c r="N22" s="88">
        <v>0</v>
      </c>
      <c r="O22" s="88">
        <v>38114.631598190019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88">
        <v>0</v>
      </c>
      <c r="AC22" s="88">
        <v>0</v>
      </c>
      <c r="AD22" s="88">
        <v>0</v>
      </c>
      <c r="AE22" s="88">
        <v>0</v>
      </c>
      <c r="AF22" s="88">
        <v>0</v>
      </c>
      <c r="AG22" s="88">
        <v>0</v>
      </c>
      <c r="AH22" s="88">
        <v>0</v>
      </c>
      <c r="AI22" s="88">
        <v>0</v>
      </c>
      <c r="AJ22" s="88">
        <v>0</v>
      </c>
      <c r="AK22" s="88">
        <v>0</v>
      </c>
      <c r="AL22" s="131">
        <v>0</v>
      </c>
      <c r="AM22" s="135">
        <f t="shared" si="0"/>
        <v>38775.540702717473</v>
      </c>
      <c r="AN22" s="137">
        <v>10819.109407388549</v>
      </c>
      <c r="AO22" s="135">
        <f t="shared" si="1"/>
        <v>49594.65011010602</v>
      </c>
      <c r="AP22" s="133">
        <v>0</v>
      </c>
      <c r="AQ22" s="131">
        <v>2965.7248054977995</v>
      </c>
      <c r="AR22" s="141">
        <f t="shared" si="2"/>
        <v>52560.374915603817</v>
      </c>
      <c r="AU22" s="175"/>
    </row>
    <row r="23" spans="1:47">
      <c r="A23" s="47" t="s">
        <v>156</v>
      </c>
      <c r="B23" s="24" t="s">
        <v>158</v>
      </c>
      <c r="C23" s="178" t="s">
        <v>157</v>
      </c>
      <c r="D23" s="133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8982.3890134965077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8">
        <v>0</v>
      </c>
      <c r="AE23" s="88">
        <v>0</v>
      </c>
      <c r="AF23" s="88">
        <v>0</v>
      </c>
      <c r="AG23" s="88">
        <v>0</v>
      </c>
      <c r="AH23" s="88">
        <v>74.530745749752768</v>
      </c>
      <c r="AI23" s="88">
        <v>0</v>
      </c>
      <c r="AJ23" s="88">
        <v>0</v>
      </c>
      <c r="AK23" s="88">
        <v>0</v>
      </c>
      <c r="AL23" s="131">
        <v>0</v>
      </c>
      <c r="AM23" s="135">
        <f t="shared" si="0"/>
        <v>9056.9197592462606</v>
      </c>
      <c r="AN23" s="137">
        <v>0</v>
      </c>
      <c r="AO23" s="135">
        <f t="shared" si="1"/>
        <v>9056.9197592462606</v>
      </c>
      <c r="AP23" s="133">
        <v>0</v>
      </c>
      <c r="AQ23" s="131">
        <v>-824.49687648102145</v>
      </c>
      <c r="AR23" s="141">
        <f t="shared" si="2"/>
        <v>8232.4228827652387</v>
      </c>
      <c r="AU23" s="175"/>
    </row>
    <row r="24" spans="1:47">
      <c r="A24" s="47" t="s">
        <v>159</v>
      </c>
      <c r="B24" s="24" t="s">
        <v>161</v>
      </c>
      <c r="C24" s="178" t="s">
        <v>160</v>
      </c>
      <c r="D24" s="133">
        <v>0</v>
      </c>
      <c r="E24" s="88">
        <v>0</v>
      </c>
      <c r="F24" s="88">
        <v>0</v>
      </c>
      <c r="G24" s="88">
        <v>0</v>
      </c>
      <c r="H24" s="88">
        <v>9.2187577680498747E-2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158.61565150507059</v>
      </c>
      <c r="Q24" s="88">
        <v>18480.832481544676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0</v>
      </c>
      <c r="AC24" s="88">
        <v>0</v>
      </c>
      <c r="AD24" s="88">
        <v>0</v>
      </c>
      <c r="AE24" s="88">
        <v>0</v>
      </c>
      <c r="AF24" s="88">
        <v>0</v>
      </c>
      <c r="AG24" s="88">
        <v>0</v>
      </c>
      <c r="AH24" s="88">
        <v>0</v>
      </c>
      <c r="AI24" s="88">
        <v>0</v>
      </c>
      <c r="AJ24" s="88">
        <v>0</v>
      </c>
      <c r="AK24" s="88">
        <v>0</v>
      </c>
      <c r="AL24" s="131">
        <v>0</v>
      </c>
      <c r="AM24" s="135">
        <f t="shared" si="0"/>
        <v>18639.540320627428</v>
      </c>
      <c r="AN24" s="137">
        <v>6052.522718149904</v>
      </c>
      <c r="AO24" s="135">
        <f t="shared" si="1"/>
        <v>24692.063038777331</v>
      </c>
      <c r="AP24" s="133">
        <v>3581.7080049089245</v>
      </c>
      <c r="AQ24" s="131">
        <v>1225.2125008258995</v>
      </c>
      <c r="AR24" s="141">
        <f t="shared" si="2"/>
        <v>29498.983544512153</v>
      </c>
      <c r="AU24" s="175"/>
    </row>
    <row r="25" spans="1:47">
      <c r="A25" s="47" t="s">
        <v>162</v>
      </c>
      <c r="B25" s="24" t="s">
        <v>164</v>
      </c>
      <c r="C25" s="178" t="s">
        <v>163</v>
      </c>
      <c r="D25" s="133">
        <v>0</v>
      </c>
      <c r="E25" s="88">
        <v>958.92797265260219</v>
      </c>
      <c r="F25" s="88">
        <v>13.543388253111281</v>
      </c>
      <c r="G25" s="88">
        <v>0</v>
      </c>
      <c r="H25" s="88">
        <v>2.1124124942788574</v>
      </c>
      <c r="I25" s="88">
        <v>0</v>
      </c>
      <c r="J25" s="88">
        <v>0</v>
      </c>
      <c r="K25" s="88">
        <v>750.19623944950104</v>
      </c>
      <c r="L25" s="88">
        <v>597.59968228769389</v>
      </c>
      <c r="M25" s="88">
        <v>0</v>
      </c>
      <c r="N25" s="88">
        <v>0</v>
      </c>
      <c r="O25" s="88">
        <v>66.241645002814593</v>
      </c>
      <c r="P25" s="88">
        <v>0</v>
      </c>
      <c r="Q25" s="88">
        <v>819.71667829098203</v>
      </c>
      <c r="R25" s="88">
        <v>356844.42245513434</v>
      </c>
      <c r="S25" s="88">
        <v>0</v>
      </c>
      <c r="T25" s="88">
        <v>830.8981736500092</v>
      </c>
      <c r="U25" s="88">
        <v>286.62065012087311</v>
      </c>
      <c r="V25" s="88">
        <v>59.642907652785205</v>
      </c>
      <c r="W25" s="88">
        <v>0</v>
      </c>
      <c r="X25" s="88">
        <v>0</v>
      </c>
      <c r="Y25" s="88">
        <v>220.16427733588498</v>
      </c>
      <c r="Z25" s="88">
        <v>0</v>
      </c>
      <c r="AA25" s="88">
        <v>0</v>
      </c>
      <c r="AB25" s="88">
        <v>0</v>
      </c>
      <c r="AC25" s="88">
        <v>0</v>
      </c>
      <c r="AD25" s="88">
        <v>0</v>
      </c>
      <c r="AE25" s="88">
        <v>0</v>
      </c>
      <c r="AF25" s="88">
        <v>0</v>
      </c>
      <c r="AG25" s="88">
        <v>56.271539592180154</v>
      </c>
      <c r="AH25" s="88">
        <v>0</v>
      </c>
      <c r="AI25" s="88">
        <v>0</v>
      </c>
      <c r="AJ25" s="88">
        <v>0</v>
      </c>
      <c r="AK25" s="88">
        <v>0</v>
      </c>
      <c r="AL25" s="131">
        <v>0</v>
      </c>
      <c r="AM25" s="135">
        <f t="shared" si="0"/>
        <v>361506.35802191705</v>
      </c>
      <c r="AN25" s="137">
        <v>407.90289978704249</v>
      </c>
      <c r="AO25" s="135">
        <f t="shared" si="1"/>
        <v>361914.26092170412</v>
      </c>
      <c r="AP25" s="133">
        <v>0</v>
      </c>
      <c r="AQ25" s="131">
        <v>3902.7914667704026</v>
      </c>
      <c r="AR25" s="141">
        <f t="shared" si="2"/>
        <v>365817.05238847452</v>
      </c>
      <c r="AU25" s="175"/>
    </row>
    <row r="26" spans="1:47">
      <c r="A26" s="47" t="s">
        <v>165</v>
      </c>
      <c r="B26" s="24" t="s">
        <v>167</v>
      </c>
      <c r="C26" s="178" t="s">
        <v>166</v>
      </c>
      <c r="D26" s="133">
        <v>0</v>
      </c>
      <c r="E26" s="88">
        <v>0</v>
      </c>
      <c r="F26" s="88">
        <v>16.070009839499619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157.89797311016528</v>
      </c>
      <c r="S26" s="88">
        <v>11907.415466503342</v>
      </c>
      <c r="T26" s="88">
        <v>27614.192401949618</v>
      </c>
      <c r="U26" s="88">
        <v>2.5789631053246618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88">
        <v>0</v>
      </c>
      <c r="AC26" s="88">
        <v>0</v>
      </c>
      <c r="AD26" s="88">
        <v>0</v>
      </c>
      <c r="AE26" s="88">
        <v>0</v>
      </c>
      <c r="AF26" s="88">
        <v>0</v>
      </c>
      <c r="AG26" s="88">
        <v>0</v>
      </c>
      <c r="AH26" s="88">
        <v>0</v>
      </c>
      <c r="AI26" s="88">
        <v>0</v>
      </c>
      <c r="AJ26" s="88">
        <v>0</v>
      </c>
      <c r="AK26" s="88">
        <v>0</v>
      </c>
      <c r="AL26" s="131">
        <v>0</v>
      </c>
      <c r="AM26" s="135">
        <f t="shared" si="0"/>
        <v>39698.154814507951</v>
      </c>
      <c r="AN26" s="137">
        <v>1074.8893687526715</v>
      </c>
      <c r="AO26" s="135">
        <f t="shared" si="1"/>
        <v>40773.044183260623</v>
      </c>
      <c r="AP26" s="133">
        <v>-19058.804416158906</v>
      </c>
      <c r="AQ26" s="131">
        <v>441.02630376349896</v>
      </c>
      <c r="AR26" s="141">
        <f t="shared" si="2"/>
        <v>22155.266070865215</v>
      </c>
      <c r="AU26" s="175"/>
    </row>
    <row r="27" spans="1:47">
      <c r="A27" s="47" t="s">
        <v>168</v>
      </c>
      <c r="B27" s="25" t="s">
        <v>170</v>
      </c>
      <c r="C27" s="178" t="s">
        <v>169</v>
      </c>
      <c r="D27" s="133">
        <v>18.900676078575909</v>
      </c>
      <c r="E27" s="88">
        <v>142.05311053528604</v>
      </c>
      <c r="F27" s="88">
        <v>1421.726636889362</v>
      </c>
      <c r="G27" s="88">
        <v>281.0403714553122</v>
      </c>
      <c r="H27" s="88">
        <v>188.61000649867464</v>
      </c>
      <c r="I27" s="88">
        <v>0</v>
      </c>
      <c r="J27" s="88">
        <v>46.426288845099982</v>
      </c>
      <c r="K27" s="88">
        <v>423.68442946708547</v>
      </c>
      <c r="L27" s="88">
        <v>359.6625778457302</v>
      </c>
      <c r="M27" s="88">
        <v>0</v>
      </c>
      <c r="N27" s="88">
        <v>25.046411264254594</v>
      </c>
      <c r="O27" s="88">
        <v>0</v>
      </c>
      <c r="P27" s="88">
        <v>0</v>
      </c>
      <c r="Q27" s="88">
        <v>86.190031628285297</v>
      </c>
      <c r="R27" s="88">
        <v>3615.0602834917859</v>
      </c>
      <c r="S27" s="88">
        <v>0</v>
      </c>
      <c r="T27" s="88">
        <v>103491.59824044624</v>
      </c>
      <c r="U27" s="88">
        <v>28.881938639043799</v>
      </c>
      <c r="V27" s="88">
        <v>2703.7278686138261</v>
      </c>
      <c r="W27" s="88">
        <v>460.81360246154259</v>
      </c>
      <c r="X27" s="88">
        <v>0</v>
      </c>
      <c r="Y27" s="88">
        <v>136.38965256816297</v>
      </c>
      <c r="Z27" s="88">
        <v>0</v>
      </c>
      <c r="AA27" s="88">
        <v>0</v>
      </c>
      <c r="AB27" s="88">
        <v>0</v>
      </c>
      <c r="AC27" s="88">
        <v>0</v>
      </c>
      <c r="AD27" s="88">
        <v>0</v>
      </c>
      <c r="AE27" s="88">
        <v>0</v>
      </c>
      <c r="AF27" s="88">
        <v>0</v>
      </c>
      <c r="AG27" s="88">
        <v>0</v>
      </c>
      <c r="AH27" s="88">
        <v>0</v>
      </c>
      <c r="AI27" s="88">
        <v>0</v>
      </c>
      <c r="AJ27" s="88">
        <v>0</v>
      </c>
      <c r="AK27" s="88">
        <v>0</v>
      </c>
      <c r="AL27" s="131">
        <v>0</v>
      </c>
      <c r="AM27" s="135">
        <f t="shared" si="0"/>
        <v>113429.81212672827</v>
      </c>
      <c r="AN27" s="137">
        <v>553.73088693319448</v>
      </c>
      <c r="AO27" s="135">
        <f>SUM(AM27:AN27)</f>
        <v>113983.54301366146</v>
      </c>
      <c r="AP27" s="133">
        <v>-112843.70758352484</v>
      </c>
      <c r="AQ27" s="131">
        <v>6.9667705470003325</v>
      </c>
      <c r="AR27" s="141">
        <f t="shared" si="2"/>
        <v>1146.8022006836202</v>
      </c>
      <c r="AU27" s="175"/>
    </row>
    <row r="28" spans="1:47">
      <c r="A28" s="47" t="s">
        <v>171</v>
      </c>
      <c r="B28" s="24" t="s">
        <v>173</v>
      </c>
      <c r="C28" s="178" t="s">
        <v>172</v>
      </c>
      <c r="D28" s="133">
        <v>0</v>
      </c>
      <c r="E28" s="88">
        <v>0</v>
      </c>
      <c r="F28" s="88">
        <v>137.78482096293504</v>
      </c>
      <c r="G28" s="88">
        <v>47.956599348454134</v>
      </c>
      <c r="H28" s="88">
        <v>16.480504958482307</v>
      </c>
      <c r="I28" s="88">
        <v>0</v>
      </c>
      <c r="J28" s="88">
        <v>11.330004217892439</v>
      </c>
      <c r="K28" s="88">
        <v>181.59177585960938</v>
      </c>
      <c r="L28" s="88">
        <v>12.146116138624256</v>
      </c>
      <c r="M28" s="88">
        <v>0</v>
      </c>
      <c r="N28" s="88">
        <v>201.59233939939449</v>
      </c>
      <c r="O28" s="88">
        <v>0</v>
      </c>
      <c r="P28" s="88">
        <v>0</v>
      </c>
      <c r="Q28" s="88">
        <v>9.4085301701105326</v>
      </c>
      <c r="R28" s="88">
        <v>3126.9680030939862</v>
      </c>
      <c r="S28" s="88">
        <v>1.0415000891478086</v>
      </c>
      <c r="T28" s="88">
        <v>1472.2930735842986</v>
      </c>
      <c r="U28" s="88">
        <v>76622.891933198756</v>
      </c>
      <c r="V28" s="88">
        <v>367.9168525792382</v>
      </c>
      <c r="W28" s="88">
        <v>0</v>
      </c>
      <c r="X28" s="88">
        <v>0</v>
      </c>
      <c r="Y28" s="88">
        <v>247.26023815594388</v>
      </c>
      <c r="Z28" s="88">
        <v>0</v>
      </c>
      <c r="AA28" s="88">
        <v>0</v>
      </c>
      <c r="AB28" s="88">
        <v>13.648629958480075</v>
      </c>
      <c r="AC28" s="88">
        <v>0</v>
      </c>
      <c r="AD28" s="88">
        <v>0</v>
      </c>
      <c r="AE28" s="88">
        <v>1.6317982171493524</v>
      </c>
      <c r="AF28" s="88">
        <v>10.235013616430507</v>
      </c>
      <c r="AG28" s="88">
        <v>0.24292555682150477</v>
      </c>
      <c r="AH28" s="88">
        <v>0</v>
      </c>
      <c r="AI28" s="88">
        <v>0</v>
      </c>
      <c r="AJ28" s="88">
        <v>0</v>
      </c>
      <c r="AK28" s="88">
        <v>0</v>
      </c>
      <c r="AL28" s="131">
        <v>1.9680008350484364</v>
      </c>
      <c r="AM28" s="135">
        <f t="shared" si="0"/>
        <v>82484.3886599408</v>
      </c>
      <c r="AN28" s="137">
        <v>11211.431464271716</v>
      </c>
      <c r="AO28" s="135">
        <f t="shared" si="1"/>
        <v>93695.820124212521</v>
      </c>
      <c r="AP28" s="133">
        <v>-80578.405306822766</v>
      </c>
      <c r="AQ28" s="131">
        <v>0</v>
      </c>
      <c r="AR28" s="141">
        <f t="shared" si="2"/>
        <v>13117.414817389756</v>
      </c>
      <c r="AU28" s="175"/>
    </row>
    <row r="29" spans="1:47">
      <c r="A29" s="47" t="s">
        <v>174</v>
      </c>
      <c r="B29" s="24" t="s">
        <v>176</v>
      </c>
      <c r="C29" s="178" t="s">
        <v>175</v>
      </c>
      <c r="D29" s="133">
        <v>0</v>
      </c>
      <c r="E29" s="88">
        <v>19.19767394766755</v>
      </c>
      <c r="F29" s="88">
        <v>0</v>
      </c>
      <c r="G29" s="88">
        <v>0</v>
      </c>
      <c r="H29" s="88">
        <v>179.34171527081733</v>
      </c>
      <c r="I29" s="88">
        <v>0</v>
      </c>
      <c r="J29" s="88">
        <v>0</v>
      </c>
      <c r="K29" s="88">
        <v>86.252251514217974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7468.9253627970766</v>
      </c>
      <c r="S29" s="88">
        <v>4.4997054871957367</v>
      </c>
      <c r="T29" s="88">
        <v>4573.3829869077308</v>
      </c>
      <c r="U29" s="88">
        <v>344.1618996138377</v>
      </c>
      <c r="V29" s="88">
        <v>56806.173628392389</v>
      </c>
      <c r="W29" s="88">
        <v>2094.0052712891525</v>
      </c>
      <c r="X29" s="88">
        <v>209.03509489985862</v>
      </c>
      <c r="Y29" s="88">
        <v>11.497175252945727</v>
      </c>
      <c r="Z29" s="88">
        <v>0</v>
      </c>
      <c r="AA29" s="88">
        <v>0</v>
      </c>
      <c r="AB29" s="88">
        <v>0</v>
      </c>
      <c r="AC29" s="88">
        <v>0</v>
      </c>
      <c r="AD29" s="88">
        <v>0</v>
      </c>
      <c r="AE29" s="88">
        <v>0</v>
      </c>
      <c r="AF29" s="88">
        <v>0</v>
      </c>
      <c r="AG29" s="88">
        <v>0</v>
      </c>
      <c r="AH29" s="88">
        <v>0</v>
      </c>
      <c r="AI29" s="88">
        <v>0</v>
      </c>
      <c r="AJ29" s="88">
        <v>0</v>
      </c>
      <c r="AK29" s="88">
        <v>0</v>
      </c>
      <c r="AL29" s="131">
        <v>0</v>
      </c>
      <c r="AM29" s="135">
        <f t="shared" si="0"/>
        <v>71796.472765372891</v>
      </c>
      <c r="AN29" s="137">
        <v>21624.028038364529</v>
      </c>
      <c r="AO29" s="135">
        <f t="shared" si="1"/>
        <v>93420.500803737421</v>
      </c>
      <c r="AP29" s="133">
        <v>-44254.808079241011</v>
      </c>
      <c r="AQ29" s="131">
        <v>-333.91438559997772</v>
      </c>
      <c r="AR29" s="141">
        <f t="shared" si="2"/>
        <v>48831.778338896431</v>
      </c>
      <c r="AU29" s="175"/>
    </row>
    <row r="30" spans="1:47">
      <c r="A30" s="47" t="s">
        <v>177</v>
      </c>
      <c r="B30" s="24" t="s">
        <v>179</v>
      </c>
      <c r="C30" s="178" t="s">
        <v>178</v>
      </c>
      <c r="D30" s="133">
        <v>0</v>
      </c>
      <c r="E30" s="88">
        <v>0</v>
      </c>
      <c r="F30" s="88">
        <v>0</v>
      </c>
      <c r="G30" s="88">
        <v>10.726714532227694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21.408140607952507</v>
      </c>
      <c r="T30" s="88">
        <v>13.092014910685636</v>
      </c>
      <c r="U30" s="88">
        <v>18.556905690523582</v>
      </c>
      <c r="V30" s="88">
        <v>0</v>
      </c>
      <c r="W30" s="88">
        <v>37991.131132739938</v>
      </c>
      <c r="X30" s="88">
        <v>41.80701897997173</v>
      </c>
      <c r="Y30" s="88">
        <v>1.4974715915873755</v>
      </c>
      <c r="Z30" s="88">
        <v>0</v>
      </c>
      <c r="AA30" s="88">
        <v>0</v>
      </c>
      <c r="AB30" s="88">
        <v>0</v>
      </c>
      <c r="AC30" s="88">
        <v>0</v>
      </c>
      <c r="AD30" s="88">
        <v>0</v>
      </c>
      <c r="AE30" s="88">
        <v>0</v>
      </c>
      <c r="AF30" s="88">
        <v>0</v>
      </c>
      <c r="AG30" s="88">
        <v>0</v>
      </c>
      <c r="AH30" s="88">
        <v>535.60069703368663</v>
      </c>
      <c r="AI30" s="88">
        <v>0</v>
      </c>
      <c r="AJ30" s="88">
        <v>0</v>
      </c>
      <c r="AK30" s="88">
        <v>0</v>
      </c>
      <c r="AL30" s="131">
        <v>0</v>
      </c>
      <c r="AM30" s="135">
        <f t="shared" si="0"/>
        <v>38633.820096086572</v>
      </c>
      <c r="AN30" s="137">
        <v>38684.582904594456</v>
      </c>
      <c r="AO30" s="135">
        <f t="shared" si="1"/>
        <v>77318.403000681021</v>
      </c>
      <c r="AP30" s="133">
        <v>-11543.094251421171</v>
      </c>
      <c r="AQ30" s="131">
        <v>150.24530510934548</v>
      </c>
      <c r="AR30" s="141">
        <f t="shared" si="2"/>
        <v>65925.554054369204</v>
      </c>
      <c r="AU30" s="175"/>
    </row>
    <row r="31" spans="1:47">
      <c r="A31" s="47" t="s">
        <v>180</v>
      </c>
      <c r="B31" s="24" t="s">
        <v>182</v>
      </c>
      <c r="C31" s="178" t="s">
        <v>181</v>
      </c>
      <c r="D31" s="133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5070.5399287196833</v>
      </c>
      <c r="Y31" s="88">
        <v>0</v>
      </c>
      <c r="Z31" s="88">
        <v>0</v>
      </c>
      <c r="AA31" s="88">
        <v>0</v>
      </c>
      <c r="AB31" s="88">
        <v>0</v>
      </c>
      <c r="AC31" s="88">
        <v>0</v>
      </c>
      <c r="AD31" s="88">
        <v>0</v>
      </c>
      <c r="AE31" s="88">
        <v>0</v>
      </c>
      <c r="AF31" s="88">
        <v>0</v>
      </c>
      <c r="AG31" s="88">
        <v>0</v>
      </c>
      <c r="AH31" s="88">
        <v>0</v>
      </c>
      <c r="AI31" s="88">
        <v>0</v>
      </c>
      <c r="AJ31" s="88">
        <v>0</v>
      </c>
      <c r="AK31" s="88">
        <v>0</v>
      </c>
      <c r="AL31" s="131">
        <v>0</v>
      </c>
      <c r="AM31" s="135">
        <f t="shared" si="0"/>
        <v>5070.5399287196833</v>
      </c>
      <c r="AN31" s="137">
        <v>173.71200796524735</v>
      </c>
      <c r="AO31" s="135">
        <f t="shared" si="1"/>
        <v>5244.251936684931</v>
      </c>
      <c r="AP31" s="133">
        <v>115.35526765620178</v>
      </c>
      <c r="AQ31" s="131">
        <v>28.087707470872274</v>
      </c>
      <c r="AR31" s="141">
        <f t="shared" si="2"/>
        <v>5387.6949118120056</v>
      </c>
      <c r="AU31" s="175"/>
    </row>
    <row r="32" spans="1:47">
      <c r="A32" s="47" t="s">
        <v>183</v>
      </c>
      <c r="B32" s="24" t="s">
        <v>185</v>
      </c>
      <c r="C32" s="178" t="s">
        <v>184</v>
      </c>
      <c r="D32" s="133">
        <v>231.96918316362905</v>
      </c>
      <c r="E32" s="88">
        <v>19.298609882253171</v>
      </c>
      <c r="F32" s="88">
        <v>22.011708585617225</v>
      </c>
      <c r="G32" s="88">
        <v>0</v>
      </c>
      <c r="H32" s="88">
        <v>35.598742758612623</v>
      </c>
      <c r="I32" s="88">
        <v>0</v>
      </c>
      <c r="J32" s="88">
        <v>0</v>
      </c>
      <c r="K32" s="88">
        <v>1.1935393903437821</v>
      </c>
      <c r="L32" s="88">
        <v>27.791919175945402</v>
      </c>
      <c r="M32" s="88">
        <v>0</v>
      </c>
      <c r="N32" s="88">
        <v>0</v>
      </c>
      <c r="O32" s="88">
        <v>0</v>
      </c>
      <c r="P32" s="88">
        <v>0</v>
      </c>
      <c r="Q32" s="88">
        <v>180.87620217604987</v>
      </c>
      <c r="R32" s="88">
        <v>3067.9786217687529</v>
      </c>
      <c r="S32" s="88">
        <v>9.245970179169321</v>
      </c>
      <c r="T32" s="88">
        <v>58.012880671617481</v>
      </c>
      <c r="U32" s="88">
        <v>159.09700666185287</v>
      </c>
      <c r="V32" s="88">
        <v>11.402526328177325</v>
      </c>
      <c r="W32" s="88">
        <v>0</v>
      </c>
      <c r="X32" s="88">
        <v>0</v>
      </c>
      <c r="Y32" s="88">
        <v>47028.837312664116</v>
      </c>
      <c r="Z32" s="88">
        <v>0</v>
      </c>
      <c r="AA32" s="88">
        <v>0</v>
      </c>
      <c r="AB32" s="88">
        <v>0</v>
      </c>
      <c r="AC32" s="88">
        <v>0</v>
      </c>
      <c r="AD32" s="88">
        <v>89.636844827481909</v>
      </c>
      <c r="AE32" s="88">
        <v>0.65570233708331904</v>
      </c>
      <c r="AF32" s="88">
        <v>0</v>
      </c>
      <c r="AG32" s="88">
        <v>1.4486222542811793</v>
      </c>
      <c r="AH32" s="88">
        <v>0</v>
      </c>
      <c r="AI32" s="88">
        <v>0</v>
      </c>
      <c r="AJ32" s="88">
        <v>18.811686365116316</v>
      </c>
      <c r="AK32" s="88">
        <v>0</v>
      </c>
      <c r="AL32" s="131">
        <v>2.8848205011754184</v>
      </c>
      <c r="AM32" s="135">
        <f t="shared" si="0"/>
        <v>50966.751899691277</v>
      </c>
      <c r="AN32" s="137">
        <v>38839.632741996495</v>
      </c>
      <c r="AO32" s="135">
        <f t="shared" si="1"/>
        <v>89806.384641687764</v>
      </c>
      <c r="AP32" s="133">
        <v>0</v>
      </c>
      <c r="AQ32" s="131">
        <v>-43.904233859228924</v>
      </c>
      <c r="AR32" s="141">
        <f t="shared" si="2"/>
        <v>89762.480407828538</v>
      </c>
      <c r="AU32" s="175"/>
    </row>
    <row r="33" spans="1:47">
      <c r="A33" s="47" t="s">
        <v>186</v>
      </c>
      <c r="B33" s="24" t="s">
        <v>188</v>
      </c>
      <c r="C33" s="178" t="s">
        <v>187</v>
      </c>
      <c r="D33" s="133">
        <v>0</v>
      </c>
      <c r="E33" s="88">
        <v>0</v>
      </c>
      <c r="F33" s="88">
        <v>0</v>
      </c>
      <c r="G33" s="88">
        <v>0</v>
      </c>
      <c r="H33" s="88">
        <v>397.56525438794409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208.33863776957381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21875.61186180271</v>
      </c>
      <c r="AA33" s="88">
        <v>0</v>
      </c>
      <c r="AB33" s="88">
        <v>0</v>
      </c>
      <c r="AC33" s="88">
        <v>0</v>
      </c>
      <c r="AD33" s="88">
        <v>0</v>
      </c>
      <c r="AE33" s="88">
        <v>0</v>
      </c>
      <c r="AF33" s="88">
        <v>0</v>
      </c>
      <c r="AG33" s="88">
        <v>5.4640388111542872</v>
      </c>
      <c r="AH33" s="88">
        <v>101.49261245735971</v>
      </c>
      <c r="AI33" s="88">
        <v>1450</v>
      </c>
      <c r="AJ33" s="88">
        <v>0</v>
      </c>
      <c r="AK33" s="88">
        <v>0</v>
      </c>
      <c r="AL33" s="131">
        <v>0</v>
      </c>
      <c r="AM33" s="135">
        <f t="shared" si="0"/>
        <v>24038.472405228746</v>
      </c>
      <c r="AN33" s="137">
        <v>3854.0385944028826</v>
      </c>
      <c r="AO33" s="135">
        <f t="shared" si="1"/>
        <v>27892.510999631628</v>
      </c>
      <c r="AP33" s="133">
        <v>1798.4600947376073</v>
      </c>
      <c r="AQ33" s="131">
        <v>829.48091653668143</v>
      </c>
      <c r="AR33" s="141">
        <f t="shared" si="2"/>
        <v>30520.452010905916</v>
      </c>
      <c r="AU33" s="175"/>
    </row>
    <row r="34" spans="1:47">
      <c r="A34" s="47" t="s">
        <v>189</v>
      </c>
      <c r="B34" s="24" t="s">
        <v>191</v>
      </c>
      <c r="C34" s="178" t="s">
        <v>190</v>
      </c>
      <c r="D34" s="133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  <c r="T34" s="88">
        <v>1.1238793333482826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0</v>
      </c>
      <c r="AA34" s="88">
        <v>76962.501908447142</v>
      </c>
      <c r="AB34" s="88">
        <v>0</v>
      </c>
      <c r="AC34" s="88">
        <v>0</v>
      </c>
      <c r="AD34" s="88">
        <v>0</v>
      </c>
      <c r="AE34" s="88">
        <v>0</v>
      </c>
      <c r="AF34" s="88">
        <v>0</v>
      </c>
      <c r="AG34" s="88">
        <v>0</v>
      </c>
      <c r="AH34" s="88">
        <v>0</v>
      </c>
      <c r="AI34" s="88">
        <v>0</v>
      </c>
      <c r="AJ34" s="88">
        <v>0</v>
      </c>
      <c r="AK34" s="88">
        <v>0</v>
      </c>
      <c r="AL34" s="131">
        <v>0</v>
      </c>
      <c r="AM34" s="135">
        <f t="shared" si="0"/>
        <v>76963.625787780489</v>
      </c>
      <c r="AN34" s="137">
        <v>19393.502514466913</v>
      </c>
      <c r="AO34" s="135">
        <f t="shared" si="1"/>
        <v>96357.128302247409</v>
      </c>
      <c r="AP34" s="133">
        <v>0</v>
      </c>
      <c r="AQ34" s="131">
        <v>1421.0022735783077</v>
      </c>
      <c r="AR34" s="141">
        <f t="shared" si="2"/>
        <v>97778.130575825722</v>
      </c>
      <c r="AU34" s="175"/>
    </row>
    <row r="35" spans="1:47">
      <c r="A35" s="47" t="s">
        <v>192</v>
      </c>
      <c r="B35" s="24" t="s">
        <v>194</v>
      </c>
      <c r="C35" s="178" t="s">
        <v>193</v>
      </c>
      <c r="D35" s="133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88">
        <v>0</v>
      </c>
      <c r="Z35" s="88">
        <v>0</v>
      </c>
      <c r="AA35" s="88">
        <v>0</v>
      </c>
      <c r="AB35" s="88">
        <v>6772.3650111635561</v>
      </c>
      <c r="AC35" s="88">
        <v>0</v>
      </c>
      <c r="AD35" s="88">
        <v>0</v>
      </c>
      <c r="AE35" s="88">
        <v>0</v>
      </c>
      <c r="AF35" s="88">
        <v>0</v>
      </c>
      <c r="AG35" s="88">
        <v>0</v>
      </c>
      <c r="AH35" s="88">
        <v>0</v>
      </c>
      <c r="AI35" s="88">
        <v>0</v>
      </c>
      <c r="AJ35" s="88">
        <v>0</v>
      </c>
      <c r="AK35" s="88">
        <v>0</v>
      </c>
      <c r="AL35" s="131">
        <v>0</v>
      </c>
      <c r="AM35" s="135">
        <f t="shared" si="0"/>
        <v>6772.3650111635561</v>
      </c>
      <c r="AN35" s="137">
        <v>1859.3375661953053</v>
      </c>
      <c r="AO35" s="135">
        <f t="shared" si="1"/>
        <v>8631.7025773588612</v>
      </c>
      <c r="AP35" s="133">
        <v>0</v>
      </c>
      <c r="AQ35" s="131">
        <v>107.89912568618253</v>
      </c>
      <c r="AR35" s="141">
        <f t="shared" si="2"/>
        <v>8739.6017030450439</v>
      </c>
      <c r="AU35" s="175"/>
    </row>
    <row r="36" spans="1:47">
      <c r="A36" s="47" t="s">
        <v>195</v>
      </c>
      <c r="B36" s="24" t="s">
        <v>197</v>
      </c>
      <c r="C36" s="178" t="s">
        <v>196</v>
      </c>
      <c r="D36" s="133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4579.9334792330983</v>
      </c>
      <c r="Y36" s="88">
        <v>0</v>
      </c>
      <c r="Z36" s="88">
        <v>0</v>
      </c>
      <c r="AA36" s="88">
        <v>0</v>
      </c>
      <c r="AB36" s="88">
        <v>0</v>
      </c>
      <c r="AC36" s="88">
        <v>49376.185614138834</v>
      </c>
      <c r="AD36" s="88">
        <v>0</v>
      </c>
      <c r="AE36" s="88">
        <v>0</v>
      </c>
      <c r="AF36" s="88">
        <v>0</v>
      </c>
      <c r="AG36" s="88">
        <v>0</v>
      </c>
      <c r="AH36" s="88">
        <v>0</v>
      </c>
      <c r="AI36" s="88">
        <v>0</v>
      </c>
      <c r="AJ36" s="88">
        <v>0</v>
      </c>
      <c r="AK36" s="88">
        <v>0</v>
      </c>
      <c r="AL36" s="131">
        <v>0</v>
      </c>
      <c r="AM36" s="135">
        <f t="shared" si="0"/>
        <v>53956.119093371934</v>
      </c>
      <c r="AN36" s="137">
        <v>5634.3194596328758</v>
      </c>
      <c r="AO36" s="135">
        <f t="shared" si="1"/>
        <v>59590.438553004809</v>
      </c>
      <c r="AP36" s="133">
        <v>0</v>
      </c>
      <c r="AQ36" s="131">
        <v>309.61419208346234</v>
      </c>
      <c r="AR36" s="141">
        <f t="shared" si="2"/>
        <v>59900.052745088273</v>
      </c>
      <c r="AU36" s="175"/>
    </row>
    <row r="37" spans="1:47">
      <c r="A37" s="47" t="s">
        <v>198</v>
      </c>
      <c r="B37" s="22" t="s">
        <v>200</v>
      </c>
      <c r="C37" s="179" t="s">
        <v>199</v>
      </c>
      <c r="D37" s="133">
        <v>0</v>
      </c>
      <c r="E37" s="88">
        <v>0</v>
      </c>
      <c r="F37" s="88">
        <v>3.3566027378067465</v>
      </c>
      <c r="G37" s="88">
        <v>21.740872238337463</v>
      </c>
      <c r="H37" s="88">
        <v>424.162779591603</v>
      </c>
      <c r="I37" s="88">
        <v>0</v>
      </c>
      <c r="J37" s="88">
        <v>0</v>
      </c>
      <c r="K37" s="88">
        <v>12.51440420701103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14614.499326410254</v>
      </c>
      <c r="S37" s="88">
        <v>0</v>
      </c>
      <c r="T37" s="88">
        <v>5.2300669767207895</v>
      </c>
      <c r="U37" s="88">
        <v>33.567832741717645</v>
      </c>
      <c r="V37" s="88">
        <v>1.1659024875436936</v>
      </c>
      <c r="W37" s="88">
        <v>195.05239303131617</v>
      </c>
      <c r="X37" s="88">
        <v>0</v>
      </c>
      <c r="Y37" s="88">
        <v>166.4836663278285</v>
      </c>
      <c r="Z37" s="88">
        <v>0</v>
      </c>
      <c r="AA37" s="88">
        <v>0</v>
      </c>
      <c r="AB37" s="88">
        <v>0</v>
      </c>
      <c r="AC37" s="88">
        <v>0</v>
      </c>
      <c r="AD37" s="88">
        <v>101006.30350190299</v>
      </c>
      <c r="AE37" s="88">
        <v>45.79176407510316</v>
      </c>
      <c r="AF37" s="88">
        <v>0</v>
      </c>
      <c r="AG37" s="88">
        <v>0</v>
      </c>
      <c r="AH37" s="88">
        <v>0</v>
      </c>
      <c r="AI37" s="88">
        <v>0</v>
      </c>
      <c r="AJ37" s="88">
        <v>0.55037348026755795</v>
      </c>
      <c r="AK37" s="88">
        <v>0</v>
      </c>
      <c r="AL37" s="131">
        <v>0</v>
      </c>
      <c r="AM37" s="135">
        <f t="shared" si="0"/>
        <v>116530.4194862085</v>
      </c>
      <c r="AN37" s="137">
        <v>0</v>
      </c>
      <c r="AO37" s="135">
        <f t="shared" si="1"/>
        <v>116530.4194862085</v>
      </c>
      <c r="AP37" s="133">
        <v>0</v>
      </c>
      <c r="AQ37" s="131">
        <v>80.405322453199659</v>
      </c>
      <c r="AR37" s="141">
        <f t="shared" si="2"/>
        <v>116610.82480866169</v>
      </c>
      <c r="AU37" s="175"/>
    </row>
    <row r="38" spans="1:47">
      <c r="A38" s="47" t="s">
        <v>201</v>
      </c>
      <c r="B38" s="24" t="s">
        <v>203</v>
      </c>
      <c r="C38" s="178" t="s">
        <v>202</v>
      </c>
      <c r="D38" s="133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74.837853303337269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88">
        <v>0</v>
      </c>
      <c r="AB38" s="88">
        <v>0</v>
      </c>
      <c r="AC38" s="88">
        <v>0</v>
      </c>
      <c r="AD38" s="88">
        <v>0</v>
      </c>
      <c r="AE38" s="88">
        <v>44921.811070457057</v>
      </c>
      <c r="AF38" s="88">
        <v>0</v>
      </c>
      <c r="AG38" s="88">
        <v>0</v>
      </c>
      <c r="AH38" s="88">
        <v>0</v>
      </c>
      <c r="AI38" s="88">
        <v>0</v>
      </c>
      <c r="AJ38" s="88">
        <v>0</v>
      </c>
      <c r="AK38" s="88">
        <v>0</v>
      </c>
      <c r="AL38" s="131">
        <v>0</v>
      </c>
      <c r="AM38" s="135">
        <f t="shared" si="0"/>
        <v>44996.648923760396</v>
      </c>
      <c r="AN38" s="137">
        <v>5241.236984754717</v>
      </c>
      <c r="AO38" s="135">
        <f t="shared" si="1"/>
        <v>50237.885908515113</v>
      </c>
      <c r="AP38" s="133">
        <v>0</v>
      </c>
      <c r="AQ38" s="131">
        <v>560.51254005521741</v>
      </c>
      <c r="AR38" s="141">
        <f t="shared" si="2"/>
        <v>50798.398448570333</v>
      </c>
      <c r="AU38" s="175"/>
    </row>
    <row r="39" spans="1:47">
      <c r="A39" s="47" t="s">
        <v>204</v>
      </c>
      <c r="B39" s="24" t="s">
        <v>206</v>
      </c>
      <c r="C39" s="178" t="s">
        <v>205</v>
      </c>
      <c r="D39" s="133">
        <v>1041.4562557421302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88">
        <v>0</v>
      </c>
      <c r="AB39" s="88">
        <v>0</v>
      </c>
      <c r="AC39" s="88">
        <v>0</v>
      </c>
      <c r="AD39" s="88">
        <v>0</v>
      </c>
      <c r="AE39" s="88">
        <v>2123.9576880433833</v>
      </c>
      <c r="AF39" s="88">
        <v>13275.443123054969</v>
      </c>
      <c r="AG39" s="88">
        <v>0</v>
      </c>
      <c r="AH39" s="88">
        <v>220.73657266039407</v>
      </c>
      <c r="AI39" s="88">
        <v>7.2437703798953068</v>
      </c>
      <c r="AJ39" s="88">
        <v>0</v>
      </c>
      <c r="AK39" s="88">
        <v>0</v>
      </c>
      <c r="AL39" s="131">
        <v>0</v>
      </c>
      <c r="AM39" s="135">
        <f t="shared" si="0"/>
        <v>16668.837409880773</v>
      </c>
      <c r="AN39" s="137">
        <v>3976.6215115069649</v>
      </c>
      <c r="AO39" s="135">
        <f t="shared" si="1"/>
        <v>20645.458921387737</v>
      </c>
      <c r="AP39" s="133">
        <v>177.8315348107692</v>
      </c>
      <c r="AQ39" s="131">
        <v>127.70463324417703</v>
      </c>
      <c r="AR39" s="141">
        <f t="shared" si="2"/>
        <v>20950.995089442684</v>
      </c>
      <c r="AU39" s="175"/>
    </row>
    <row r="40" spans="1:47">
      <c r="A40" s="47" t="s">
        <v>207</v>
      </c>
      <c r="B40" s="24" t="s">
        <v>209</v>
      </c>
      <c r="C40" s="178" t="s">
        <v>208</v>
      </c>
      <c r="D40" s="133">
        <v>0</v>
      </c>
      <c r="E40" s="88">
        <v>27.556398621349601</v>
      </c>
      <c r="F40" s="88">
        <v>1.462571999044334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0.85306097127477865</v>
      </c>
      <c r="Q40" s="88">
        <v>0</v>
      </c>
      <c r="R40" s="88">
        <v>6303.1630357067925</v>
      </c>
      <c r="S40" s="88">
        <v>4.0255061246321917</v>
      </c>
      <c r="T40" s="88">
        <v>0.72750433815812787</v>
      </c>
      <c r="U40" s="88">
        <v>4.7340918705870685</v>
      </c>
      <c r="V40" s="88">
        <v>18.010861627574982</v>
      </c>
      <c r="W40" s="88">
        <v>20.065841532534623</v>
      </c>
      <c r="X40" s="88">
        <v>0</v>
      </c>
      <c r="Y40" s="88">
        <v>0</v>
      </c>
      <c r="Z40" s="88">
        <v>0</v>
      </c>
      <c r="AA40" s="88">
        <v>371.47208809681041</v>
      </c>
      <c r="AB40" s="88">
        <v>0</v>
      </c>
      <c r="AC40" s="88">
        <v>0</v>
      </c>
      <c r="AD40" s="88">
        <v>0</v>
      </c>
      <c r="AE40" s="88">
        <v>0</v>
      </c>
      <c r="AF40" s="88">
        <v>0</v>
      </c>
      <c r="AG40" s="88">
        <v>56172.532211440717</v>
      </c>
      <c r="AH40" s="88">
        <v>923.5170805907735</v>
      </c>
      <c r="AI40" s="88">
        <v>2.8878624550032992</v>
      </c>
      <c r="AJ40" s="88">
        <v>2.138141578017851</v>
      </c>
      <c r="AK40" s="88">
        <v>0</v>
      </c>
      <c r="AL40" s="131">
        <v>0</v>
      </c>
      <c r="AM40" s="135">
        <f t="shared" si="0"/>
        <v>63853.146256953274</v>
      </c>
      <c r="AN40" s="137">
        <v>11239.212135329788</v>
      </c>
      <c r="AO40" s="135">
        <f>SUM(AM40:AN40)</f>
        <v>75092.358392283058</v>
      </c>
      <c r="AP40" s="133">
        <v>0</v>
      </c>
      <c r="AQ40" s="131">
        <v>265.22835236243293</v>
      </c>
      <c r="AR40" s="141">
        <f t="shared" si="2"/>
        <v>75357.586744645494</v>
      </c>
      <c r="AU40" s="175"/>
    </row>
    <row r="41" spans="1:47">
      <c r="A41" s="47" t="s">
        <v>210</v>
      </c>
      <c r="B41" s="24" t="s">
        <v>212</v>
      </c>
      <c r="C41" s="178" t="s">
        <v>211</v>
      </c>
      <c r="D41" s="133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88">
        <v>0</v>
      </c>
      <c r="AE41" s="88">
        <v>0</v>
      </c>
      <c r="AF41" s="88">
        <v>0</v>
      </c>
      <c r="AG41" s="88">
        <v>0</v>
      </c>
      <c r="AH41" s="88">
        <v>68025.95677324431</v>
      </c>
      <c r="AI41" s="88">
        <v>734.39060228990604</v>
      </c>
      <c r="AJ41" s="88">
        <v>555.14123858160929</v>
      </c>
      <c r="AK41" s="88">
        <v>0</v>
      </c>
      <c r="AL41" s="131">
        <v>0</v>
      </c>
      <c r="AM41" s="135">
        <f t="shared" si="0"/>
        <v>69315.48861411582</v>
      </c>
      <c r="AN41" s="137">
        <v>6102.7556622591101</v>
      </c>
      <c r="AO41" s="135">
        <f t="shared" si="1"/>
        <v>75418.244276374928</v>
      </c>
      <c r="AP41" s="133">
        <v>0</v>
      </c>
      <c r="AQ41" s="131">
        <v>12.308279333465133</v>
      </c>
      <c r="AR41" s="141">
        <f t="shared" si="2"/>
        <v>75430.552555708389</v>
      </c>
      <c r="AU41" s="175"/>
    </row>
    <row r="42" spans="1:47">
      <c r="A42" s="47" t="s">
        <v>213</v>
      </c>
      <c r="B42" s="24" t="s">
        <v>215</v>
      </c>
      <c r="C42" s="178" t="s">
        <v>214</v>
      </c>
      <c r="D42" s="133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103.18215075010923</v>
      </c>
      <c r="S42" s="88">
        <v>0</v>
      </c>
      <c r="T42" s="88">
        <v>3.7294169756106132</v>
      </c>
      <c r="U42" s="88">
        <v>6.1019904266002678</v>
      </c>
      <c r="V42" s="88">
        <v>0</v>
      </c>
      <c r="W42" s="88">
        <v>0</v>
      </c>
      <c r="X42" s="88">
        <v>0</v>
      </c>
      <c r="Y42" s="88">
        <v>39.413316358774622</v>
      </c>
      <c r="Z42" s="88">
        <v>0</v>
      </c>
      <c r="AA42" s="88">
        <v>0</v>
      </c>
      <c r="AB42" s="88">
        <v>0</v>
      </c>
      <c r="AC42" s="88">
        <v>0</v>
      </c>
      <c r="AD42" s="88">
        <v>0</v>
      </c>
      <c r="AE42" s="88">
        <v>0</v>
      </c>
      <c r="AF42" s="88">
        <v>0</v>
      </c>
      <c r="AG42" s="88">
        <v>0</v>
      </c>
      <c r="AH42" s="88">
        <v>2033.0271646028284</v>
      </c>
      <c r="AI42" s="88">
        <v>70614.034054464602</v>
      </c>
      <c r="AJ42" s="88">
        <v>0</v>
      </c>
      <c r="AK42" s="88">
        <v>0</v>
      </c>
      <c r="AL42" s="131">
        <v>0</v>
      </c>
      <c r="AM42" s="135">
        <f t="shared" si="0"/>
        <v>72799.488093578519</v>
      </c>
      <c r="AN42" s="137">
        <v>3361.696065345433</v>
      </c>
      <c r="AO42" s="135">
        <f t="shared" si="1"/>
        <v>76161.184158923948</v>
      </c>
      <c r="AP42" s="133">
        <v>0</v>
      </c>
      <c r="AQ42" s="131">
        <v>19.270681634506943</v>
      </c>
      <c r="AR42" s="141">
        <f t="shared" si="2"/>
        <v>76180.45484055845</v>
      </c>
      <c r="AU42" s="175"/>
    </row>
    <row r="43" spans="1:47">
      <c r="A43" s="47" t="s">
        <v>216</v>
      </c>
      <c r="B43" s="24" t="s">
        <v>218</v>
      </c>
      <c r="C43" s="178" t="s">
        <v>217</v>
      </c>
      <c r="D43" s="133">
        <v>0</v>
      </c>
      <c r="E43" s="88">
        <v>0</v>
      </c>
      <c r="F43" s="88">
        <v>0</v>
      </c>
      <c r="G43" s="88">
        <v>0</v>
      </c>
      <c r="H43" s="88">
        <v>46.260276487390655</v>
      </c>
      <c r="I43" s="88">
        <v>0</v>
      </c>
      <c r="J43" s="88">
        <v>0</v>
      </c>
      <c r="K43" s="88">
        <v>0</v>
      </c>
      <c r="L43" s="88">
        <v>9.8480699862631464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12.159927847921759</v>
      </c>
      <c r="S43" s="88">
        <v>0</v>
      </c>
      <c r="T43" s="88">
        <v>0</v>
      </c>
      <c r="U43" s="88">
        <v>3.6446693069613438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88">
        <v>0</v>
      </c>
      <c r="AB43" s="88">
        <v>0</v>
      </c>
      <c r="AC43" s="88">
        <v>0</v>
      </c>
      <c r="AD43" s="88">
        <v>0</v>
      </c>
      <c r="AE43" s="88">
        <v>0</v>
      </c>
      <c r="AF43" s="88">
        <v>0</v>
      </c>
      <c r="AG43" s="88">
        <v>0</v>
      </c>
      <c r="AH43" s="88">
        <v>1520.5085109637757</v>
      </c>
      <c r="AI43" s="88">
        <v>277.03731181184799</v>
      </c>
      <c r="AJ43" s="88">
        <v>53235.340946350014</v>
      </c>
      <c r="AK43" s="88">
        <v>0</v>
      </c>
      <c r="AL43" s="131">
        <v>0</v>
      </c>
      <c r="AM43" s="135">
        <f t="shared" si="0"/>
        <v>55104.799712754175</v>
      </c>
      <c r="AN43" s="137">
        <v>9473.5981470685547</v>
      </c>
      <c r="AO43" s="135">
        <f t="shared" si="1"/>
        <v>64578.397859822726</v>
      </c>
      <c r="AP43" s="133">
        <v>0</v>
      </c>
      <c r="AQ43" s="131">
        <v>100.41235940581009</v>
      </c>
      <c r="AR43" s="141">
        <f t="shared" si="2"/>
        <v>64678.810219228537</v>
      </c>
      <c r="AU43" s="175"/>
    </row>
    <row r="44" spans="1:47" s="26" customFormat="1">
      <c r="A44" s="47" t="s">
        <v>219</v>
      </c>
      <c r="B44" s="24" t="s">
        <v>220</v>
      </c>
      <c r="C44" s="178" t="s">
        <v>64</v>
      </c>
      <c r="D44" s="133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1.9452328050063863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88">
        <v>16.933493921931174</v>
      </c>
      <c r="Z44" s="88">
        <v>0</v>
      </c>
      <c r="AA44" s="88">
        <v>0</v>
      </c>
      <c r="AB44" s="88">
        <v>0</v>
      </c>
      <c r="AC44" s="88">
        <v>0</v>
      </c>
      <c r="AD44" s="88">
        <v>0</v>
      </c>
      <c r="AE44" s="88">
        <v>0</v>
      </c>
      <c r="AF44" s="88">
        <v>0</v>
      </c>
      <c r="AG44" s="88">
        <v>0</v>
      </c>
      <c r="AH44" s="88">
        <v>56.587814430314978</v>
      </c>
      <c r="AI44" s="88">
        <v>31.013685107191087</v>
      </c>
      <c r="AJ44" s="88">
        <v>0</v>
      </c>
      <c r="AK44" s="88">
        <v>18083.975453668962</v>
      </c>
      <c r="AL44" s="131">
        <v>1.7783140075738881</v>
      </c>
      <c r="AM44" s="135">
        <f t="shared" si="0"/>
        <v>18192.233993940979</v>
      </c>
      <c r="AN44" s="137">
        <v>22658.688789277083</v>
      </c>
      <c r="AO44" s="135">
        <f t="shared" si="1"/>
        <v>40850.922783218062</v>
      </c>
      <c r="AP44" s="133">
        <v>109.21135436156709</v>
      </c>
      <c r="AQ44" s="131">
        <v>3732.481990653584</v>
      </c>
      <c r="AR44" s="141">
        <f t="shared" si="2"/>
        <v>44692.616128233218</v>
      </c>
      <c r="AT44" s="100"/>
      <c r="AU44" s="175"/>
    </row>
    <row r="45" spans="1:47" s="26" customFormat="1">
      <c r="A45" s="47" t="s">
        <v>221</v>
      </c>
      <c r="B45" s="28" t="s">
        <v>222</v>
      </c>
      <c r="C45" s="180" t="s">
        <v>65</v>
      </c>
      <c r="D45" s="133">
        <v>0</v>
      </c>
      <c r="E45" s="88">
        <v>10.881886214689288</v>
      </c>
      <c r="F45" s="88">
        <v>0.731285999522167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5.4259485122928135</v>
      </c>
      <c r="O45" s="88">
        <v>0</v>
      </c>
      <c r="P45" s="88">
        <v>0</v>
      </c>
      <c r="Q45" s="88">
        <v>40.693537833659889</v>
      </c>
      <c r="R45" s="88">
        <v>0</v>
      </c>
      <c r="S45" s="88">
        <v>0.15587076164116861</v>
      </c>
      <c r="T45" s="88">
        <v>6.6813700039977348</v>
      </c>
      <c r="U45" s="88">
        <v>5.51061146474445</v>
      </c>
      <c r="V45" s="88">
        <v>0</v>
      </c>
      <c r="W45" s="88">
        <v>0</v>
      </c>
      <c r="X45" s="88">
        <v>0</v>
      </c>
      <c r="Y45" s="88">
        <v>39.721331784766548</v>
      </c>
      <c r="Z45" s="88">
        <v>0</v>
      </c>
      <c r="AA45" s="88">
        <v>0</v>
      </c>
      <c r="AB45" s="88">
        <v>0</v>
      </c>
      <c r="AC45" s="88">
        <v>0</v>
      </c>
      <c r="AD45" s="88">
        <v>0</v>
      </c>
      <c r="AE45" s="88">
        <v>0</v>
      </c>
      <c r="AF45" s="88">
        <v>0</v>
      </c>
      <c r="AG45" s="88">
        <v>0</v>
      </c>
      <c r="AH45" s="88">
        <v>16.392467457539482</v>
      </c>
      <c r="AI45" s="88">
        <v>0</v>
      </c>
      <c r="AJ45" s="88">
        <v>0</v>
      </c>
      <c r="AK45" s="88">
        <v>0</v>
      </c>
      <c r="AL45" s="131">
        <v>34714.987740567412</v>
      </c>
      <c r="AM45" s="135">
        <f t="shared" si="0"/>
        <v>34841.182050600262</v>
      </c>
      <c r="AN45" s="137">
        <v>7219.4105022298427</v>
      </c>
      <c r="AO45" s="135">
        <f t="shared" si="1"/>
        <v>42060.592552830101</v>
      </c>
      <c r="AP45" s="133">
        <v>0</v>
      </c>
      <c r="AQ45" s="131">
        <v>64.300454250305961</v>
      </c>
      <c r="AR45" s="141">
        <f t="shared" si="2"/>
        <v>42124.893007080405</v>
      </c>
      <c r="AT45" s="100"/>
      <c r="AU45" s="175"/>
    </row>
    <row r="46" spans="1:47" s="26" customFormat="1" ht="15" thickBot="1">
      <c r="A46" s="68" t="s">
        <v>223</v>
      </c>
      <c r="B46" s="29" t="s">
        <v>225</v>
      </c>
      <c r="C46" s="181" t="s">
        <v>224</v>
      </c>
      <c r="D46" s="134">
        <f>SUM(D11:D45)</f>
        <v>369537.0426937904</v>
      </c>
      <c r="E46" s="96">
        <f>SUM(E11:E45)</f>
        <v>123092.96988991485</v>
      </c>
      <c r="F46" s="96">
        <f t="shared" ref="F46:AL46" si="3">SUM(F11:F45)</f>
        <v>46187.101789553337</v>
      </c>
      <c r="G46" s="96">
        <f t="shared" si="3"/>
        <v>40767.596319460979</v>
      </c>
      <c r="H46" s="96">
        <f t="shared" si="3"/>
        <v>14031.250790519063</v>
      </c>
      <c r="I46" s="96">
        <f t="shared" si="3"/>
        <v>7835.1095932032567</v>
      </c>
      <c r="J46" s="96">
        <f t="shared" si="3"/>
        <v>5095.3119680520886</v>
      </c>
      <c r="K46" s="96">
        <f t="shared" si="3"/>
        <v>45605.057522842624</v>
      </c>
      <c r="L46" s="96">
        <f t="shared" si="3"/>
        <v>51624.306374970489</v>
      </c>
      <c r="M46" s="96">
        <f t="shared" si="3"/>
        <v>4162.6237348057648</v>
      </c>
      <c r="N46" s="96">
        <f t="shared" si="3"/>
        <v>13442.915835238171</v>
      </c>
      <c r="O46" s="96">
        <f t="shared" si="3"/>
        <v>38180.873243192837</v>
      </c>
      <c r="P46" s="96">
        <f t="shared" si="3"/>
        <v>9141.8577259728518</v>
      </c>
      <c r="Q46" s="96">
        <f t="shared" si="3"/>
        <v>21965.902369134983</v>
      </c>
      <c r="R46" s="96">
        <f t="shared" si="3"/>
        <v>441251.31045161647</v>
      </c>
      <c r="S46" s="96">
        <f t="shared" si="3"/>
        <v>11947.79215975308</v>
      </c>
      <c r="T46" s="96">
        <f t="shared" si="3"/>
        <v>138070.96200974804</v>
      </c>
      <c r="U46" s="96">
        <f t="shared" si="3"/>
        <v>77516.348492840814</v>
      </c>
      <c r="V46" s="96">
        <f t="shared" si="3"/>
        <v>59968.040547681536</v>
      </c>
      <c r="W46" s="96">
        <f t="shared" si="3"/>
        <v>40761.068241054483</v>
      </c>
      <c r="X46" s="96">
        <f t="shared" si="3"/>
        <v>9901.3155218326119</v>
      </c>
      <c r="Y46" s="96">
        <f t="shared" si="3"/>
        <v>47908.197935961936</v>
      </c>
      <c r="Z46" s="96">
        <f t="shared" si="3"/>
        <v>21890.91970075994</v>
      </c>
      <c r="AA46" s="96">
        <f t="shared" si="3"/>
        <v>77333.973996543951</v>
      </c>
      <c r="AB46" s="96">
        <f t="shared" si="3"/>
        <v>6786.0136411220365</v>
      </c>
      <c r="AC46" s="96">
        <f t="shared" si="3"/>
        <v>49376.185614138834</v>
      </c>
      <c r="AD46" s="96">
        <f t="shared" si="3"/>
        <v>101095.94034673048</v>
      </c>
      <c r="AE46" s="96">
        <f t="shared" si="3"/>
        <v>48940.129429975488</v>
      </c>
      <c r="AF46" s="96">
        <f t="shared" si="3"/>
        <v>13285.6781366714</v>
      </c>
      <c r="AG46" s="96">
        <f t="shared" si="3"/>
        <v>56235.959337655157</v>
      </c>
      <c r="AH46" s="96">
        <f t="shared" si="3"/>
        <v>73584.251886890692</v>
      </c>
      <c r="AI46" s="96">
        <f t="shared" si="3"/>
        <v>73116.607286508442</v>
      </c>
      <c r="AJ46" s="96">
        <f t="shared" si="3"/>
        <v>53833.799349493689</v>
      </c>
      <c r="AK46" s="96">
        <f t="shared" si="3"/>
        <v>18083.975453668962</v>
      </c>
      <c r="AL46" s="132">
        <f t="shared" si="3"/>
        <v>34721.618875911212</v>
      </c>
      <c r="AM46" s="139">
        <f t="shared" si="0"/>
        <v>2246280.0082672108</v>
      </c>
      <c r="AN46" s="138">
        <f>SUM(AN11:AN45)</f>
        <v>633949.76878407667</v>
      </c>
      <c r="AO46" s="139">
        <f>SUM(AO11:AO45)</f>
        <v>2880229.7770512877</v>
      </c>
      <c r="AP46" s="134">
        <f>SUM(AP11:AP45)</f>
        <v>-6.758682502550073E-11</v>
      </c>
      <c r="AQ46" s="132">
        <f>SUM(AQ11:AQ45)</f>
        <v>172354.65409058231</v>
      </c>
      <c r="AR46" s="142">
        <f>SUM(AR11:AR45)</f>
        <v>3052584.4311418706</v>
      </c>
      <c r="AT46" s="100"/>
      <c r="AU46" s="175"/>
    </row>
    <row r="47" spans="1:47" s="26" customFormat="1">
      <c r="A47" s="30"/>
      <c r="B47" s="30"/>
      <c r="AT47" s="102"/>
    </row>
    <row r="48" spans="1:47" s="26" customFormat="1">
      <c r="A48" s="30"/>
      <c r="H48" s="97"/>
      <c r="I48" s="97"/>
      <c r="J48" s="97"/>
      <c r="AT48" s="102"/>
    </row>
    <row r="49" spans="1:46" s="26" customFormat="1">
      <c r="A49" s="3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T49" s="102"/>
    </row>
    <row r="50" spans="1:46" s="26" customFormat="1">
      <c r="A50" s="3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T50" s="102"/>
    </row>
    <row r="51" spans="1:46" s="26" customFormat="1">
      <c r="A51" s="30"/>
      <c r="C51" s="30"/>
      <c r="AD51" s="51"/>
      <c r="AT51" s="102"/>
    </row>
    <row r="52" spans="1:46" s="26" customFormat="1">
      <c r="A52" s="30"/>
      <c r="C52" s="30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T52" s="102"/>
    </row>
    <row r="53" spans="1:46" s="26" customFormat="1">
      <c r="A53" s="30"/>
      <c r="C53" s="30"/>
      <c r="AD53" s="51"/>
      <c r="AT53" s="102"/>
    </row>
    <row r="54" spans="1:46" s="26" customFormat="1">
      <c r="A54" s="30"/>
      <c r="C54" s="30"/>
      <c r="AD54" s="51"/>
      <c r="AT54" s="102"/>
    </row>
    <row r="55" spans="1:46" s="26" customFormat="1">
      <c r="A55" s="30"/>
      <c r="C55" s="30"/>
      <c r="I55" s="26" t="s">
        <v>66</v>
      </c>
      <c r="AD55" s="51"/>
      <c r="AT55" s="102"/>
    </row>
    <row r="56" spans="1:46" s="26" customFormat="1">
      <c r="A56" s="30"/>
      <c r="C56" s="30"/>
      <c r="AD56" s="51"/>
      <c r="AT56" s="102"/>
    </row>
    <row r="57" spans="1:46" s="26" customFormat="1">
      <c r="A57" s="30"/>
      <c r="C57" s="30"/>
      <c r="AD57" s="51"/>
      <c r="AT57" s="102"/>
    </row>
    <row r="58" spans="1:46" s="26" customFormat="1">
      <c r="A58" s="30"/>
      <c r="C58" s="30"/>
      <c r="AD58" s="51"/>
      <c r="AE58" s="26" t="s">
        <v>66</v>
      </c>
      <c r="AT58" s="102"/>
    </row>
    <row r="59" spans="1:46" s="26" customFormat="1">
      <c r="A59" s="30"/>
      <c r="C59" s="30"/>
      <c r="I59" s="26" t="s">
        <v>66</v>
      </c>
      <c r="AD59" s="51"/>
      <c r="AT59" s="102"/>
    </row>
    <row r="60" spans="1:46" s="26" customFormat="1">
      <c r="A60" s="30"/>
      <c r="C60" s="30"/>
      <c r="AD60" s="51"/>
      <c r="AT60" s="102"/>
    </row>
    <row r="61" spans="1:46" s="26" customFormat="1">
      <c r="A61" s="30"/>
      <c r="C61" s="30"/>
      <c r="AD61" s="51"/>
      <c r="AT61" s="102"/>
    </row>
    <row r="62" spans="1:46" s="26" customFormat="1">
      <c r="A62" s="30"/>
      <c r="C62" s="30"/>
      <c r="AD62" s="51"/>
      <c r="AT62" s="102"/>
    </row>
    <row r="63" spans="1:46" s="26" customFormat="1">
      <c r="A63" s="30"/>
      <c r="C63" s="30"/>
      <c r="AD63" s="51"/>
      <c r="AT63" s="102"/>
    </row>
    <row r="64" spans="1:46" s="26" customFormat="1">
      <c r="A64" s="30"/>
      <c r="C64" s="30"/>
      <c r="AD64" s="51"/>
      <c r="AT64" s="102"/>
    </row>
    <row r="65" spans="1:46" s="26" customFormat="1">
      <c r="A65" s="30"/>
      <c r="C65" s="30"/>
      <c r="AD65" s="51"/>
      <c r="AT65" s="102"/>
    </row>
    <row r="66" spans="1:46" s="26" customFormat="1">
      <c r="A66" s="30"/>
      <c r="C66" s="30"/>
      <c r="AD66" s="51"/>
      <c r="AT66" s="102"/>
    </row>
    <row r="67" spans="1:46" s="26" customFormat="1">
      <c r="A67" s="30"/>
      <c r="C67" s="30"/>
      <c r="AD67" s="51"/>
      <c r="AT67" s="102"/>
    </row>
    <row r="68" spans="1:46" s="26" customFormat="1">
      <c r="A68" s="30"/>
      <c r="C68" s="30"/>
      <c r="AD68" s="51"/>
      <c r="AT68" s="102"/>
    </row>
    <row r="69" spans="1:46" s="26" customFormat="1">
      <c r="A69" s="30"/>
      <c r="C69" s="30"/>
      <c r="AD69" s="51"/>
      <c r="AT69" s="102"/>
    </row>
    <row r="70" spans="1:46" s="26" customFormat="1">
      <c r="A70" s="30"/>
      <c r="C70" s="30"/>
      <c r="AD70" s="51"/>
      <c r="AT70" s="102"/>
    </row>
    <row r="71" spans="1:46" s="26" customFormat="1">
      <c r="A71" s="30"/>
      <c r="C71" s="30"/>
      <c r="AD71" s="51"/>
      <c r="AT71" s="102"/>
    </row>
    <row r="72" spans="1:46" s="26" customFormat="1">
      <c r="A72" s="30"/>
      <c r="C72" s="30"/>
      <c r="AD72" s="51"/>
      <c r="AT72" s="102"/>
    </row>
    <row r="73" spans="1:46" s="26" customFormat="1">
      <c r="A73" s="30"/>
      <c r="C73" s="30"/>
      <c r="AD73" s="51"/>
      <c r="AT73" s="102"/>
    </row>
    <row r="74" spans="1:46" s="26" customFormat="1">
      <c r="A74" s="30"/>
      <c r="C74" s="30"/>
      <c r="AD74" s="51"/>
      <c r="AT74" s="102"/>
    </row>
    <row r="75" spans="1:46" s="26" customFormat="1">
      <c r="A75" s="30"/>
      <c r="C75" s="30"/>
      <c r="AD75" s="51"/>
      <c r="AT75" s="102"/>
    </row>
    <row r="76" spans="1:46" s="26" customFormat="1">
      <c r="A76" s="30"/>
      <c r="C76" s="30"/>
      <c r="AD76" s="51"/>
      <c r="AT76" s="102"/>
    </row>
    <row r="77" spans="1:46" s="26" customFormat="1">
      <c r="A77" s="30"/>
      <c r="C77" s="30"/>
      <c r="AD77" s="51"/>
      <c r="AT77" s="102"/>
    </row>
    <row r="78" spans="1:46" s="26" customFormat="1">
      <c r="A78" s="30"/>
      <c r="C78" s="30"/>
      <c r="AD78" s="51"/>
      <c r="AT78" s="102"/>
    </row>
    <row r="79" spans="1:46" s="26" customFormat="1">
      <c r="A79" s="30"/>
      <c r="C79" s="30"/>
      <c r="AD79" s="51"/>
      <c r="AT79" s="102"/>
    </row>
    <row r="80" spans="1:46" s="26" customFormat="1">
      <c r="A80" s="30"/>
      <c r="C80" s="30"/>
      <c r="AD80" s="51"/>
      <c r="AT80" s="102"/>
    </row>
    <row r="81" spans="1:46" s="26" customFormat="1">
      <c r="A81" s="30"/>
      <c r="C81" s="30"/>
      <c r="AD81" s="51"/>
      <c r="AT81" s="102"/>
    </row>
    <row r="82" spans="1:46" s="26" customFormat="1">
      <c r="A82" s="30"/>
      <c r="C82" s="30"/>
      <c r="AD82" s="51"/>
      <c r="AT82" s="102"/>
    </row>
    <row r="83" spans="1:46" s="26" customFormat="1">
      <c r="A83" s="30"/>
      <c r="C83" s="30"/>
      <c r="AD83" s="51"/>
      <c r="AT83" s="102"/>
    </row>
    <row r="84" spans="1:46" s="26" customFormat="1">
      <c r="A84" s="30"/>
      <c r="C84" s="30"/>
      <c r="AD84" s="51"/>
      <c r="AT84" s="102"/>
    </row>
    <row r="85" spans="1:46" s="26" customFormat="1">
      <c r="A85" s="30"/>
      <c r="C85" s="30"/>
      <c r="AD85" s="51"/>
      <c r="AT85" s="102"/>
    </row>
    <row r="86" spans="1:46" s="26" customFormat="1">
      <c r="A86" s="30"/>
      <c r="C86" s="30"/>
      <c r="AD86" s="51"/>
      <c r="AT86" s="102"/>
    </row>
    <row r="87" spans="1:46" s="26" customFormat="1">
      <c r="A87" s="30"/>
      <c r="C87" s="30"/>
      <c r="AD87" s="51"/>
      <c r="AT87" s="102"/>
    </row>
    <row r="88" spans="1:46" s="26" customFormat="1">
      <c r="A88" s="30"/>
      <c r="C88" s="30"/>
      <c r="AD88" s="51"/>
      <c r="AT88" s="102"/>
    </row>
    <row r="89" spans="1:46" s="26" customFormat="1">
      <c r="A89" s="30"/>
      <c r="C89" s="30"/>
      <c r="AT89" s="102"/>
    </row>
    <row r="90" spans="1:46" s="26" customFormat="1">
      <c r="A90" s="30"/>
      <c r="C90" s="30"/>
      <c r="AT90" s="102"/>
    </row>
    <row r="91" spans="1:46" s="26" customFormat="1">
      <c r="A91" s="30"/>
      <c r="C91" s="30"/>
      <c r="AT91" s="102"/>
    </row>
    <row r="92" spans="1:46" s="26" customFormat="1">
      <c r="A92" s="30"/>
      <c r="C92" s="30"/>
      <c r="AT92" s="102"/>
    </row>
    <row r="93" spans="1:46" s="26" customFormat="1">
      <c r="A93" s="30"/>
      <c r="C93" s="30"/>
      <c r="AT93" s="102"/>
    </row>
    <row r="94" spans="1:46" s="26" customFormat="1">
      <c r="A94" s="30"/>
      <c r="C94" s="30"/>
      <c r="AT94" s="102"/>
    </row>
    <row r="95" spans="1:46" s="26" customFormat="1">
      <c r="A95" s="30"/>
      <c r="C95" s="30"/>
      <c r="AT95" s="102"/>
    </row>
    <row r="96" spans="1:46" s="26" customFormat="1">
      <c r="A96" s="30"/>
      <c r="C96" s="30"/>
      <c r="AT96" s="102"/>
    </row>
    <row r="97" spans="1:46" s="26" customFormat="1">
      <c r="A97" s="30"/>
      <c r="C97" s="30"/>
      <c r="AT97" s="102"/>
    </row>
    <row r="98" spans="1:46" s="26" customFormat="1">
      <c r="A98" s="30"/>
      <c r="C98" s="30"/>
      <c r="AT98" s="102"/>
    </row>
    <row r="99" spans="1:46" s="26" customFormat="1">
      <c r="A99" s="30"/>
      <c r="C99" s="30"/>
      <c r="AT99" s="102"/>
    </row>
    <row r="100" spans="1:46" s="26" customFormat="1">
      <c r="A100" s="30"/>
      <c r="C100" s="30"/>
      <c r="AT100" s="102"/>
    </row>
    <row r="101" spans="1:46" s="26" customFormat="1">
      <c r="A101" s="30"/>
      <c r="C101" s="30"/>
      <c r="AT101" s="102"/>
    </row>
    <row r="102" spans="1:46" s="26" customFormat="1">
      <c r="A102" s="30"/>
      <c r="C102" s="30"/>
      <c r="AT102" s="102"/>
    </row>
    <row r="103" spans="1:46" s="26" customFormat="1">
      <c r="A103" s="30"/>
      <c r="C103" s="30"/>
      <c r="AT103" s="102"/>
    </row>
    <row r="104" spans="1:46" s="26" customFormat="1">
      <c r="A104" s="30"/>
      <c r="C104" s="30"/>
      <c r="AT104" s="102"/>
    </row>
    <row r="105" spans="1:46" s="26" customFormat="1">
      <c r="A105" s="30"/>
      <c r="C105" s="30"/>
      <c r="AT105" s="102"/>
    </row>
    <row r="106" spans="1:46" s="26" customFormat="1">
      <c r="A106" s="30"/>
      <c r="C106" s="30"/>
      <c r="AT106" s="102"/>
    </row>
    <row r="107" spans="1:46" s="26" customFormat="1">
      <c r="A107" s="30"/>
      <c r="C107" s="30"/>
      <c r="AT107" s="102"/>
    </row>
    <row r="108" spans="1:46" s="26" customFormat="1">
      <c r="A108" s="30"/>
      <c r="C108" s="30"/>
      <c r="AT108" s="102"/>
    </row>
    <row r="109" spans="1:46" s="26" customFormat="1">
      <c r="A109" s="30"/>
      <c r="C109" s="30"/>
      <c r="AT109" s="102"/>
    </row>
    <row r="110" spans="1:46" s="26" customFormat="1">
      <c r="A110" s="30"/>
      <c r="C110" s="30"/>
      <c r="AT110" s="102"/>
    </row>
    <row r="111" spans="1:46" s="26" customFormat="1">
      <c r="A111" s="30"/>
      <c r="C111" s="30"/>
      <c r="AT111" s="102"/>
    </row>
    <row r="112" spans="1:46" s="26" customFormat="1">
      <c r="A112" s="30"/>
      <c r="C112" s="30"/>
      <c r="AT112" s="102"/>
    </row>
    <row r="113" spans="1:46" s="26" customFormat="1">
      <c r="A113" s="30"/>
      <c r="C113" s="30"/>
      <c r="AT113" s="102"/>
    </row>
    <row r="114" spans="1:46" s="26" customFormat="1">
      <c r="A114" s="30"/>
      <c r="C114" s="30"/>
      <c r="AT114" s="102"/>
    </row>
    <row r="115" spans="1:46" s="26" customFormat="1">
      <c r="A115" s="30"/>
      <c r="C115" s="30"/>
      <c r="AT115" s="102"/>
    </row>
    <row r="116" spans="1:46" s="26" customFormat="1">
      <c r="A116" s="30"/>
      <c r="C116" s="30"/>
      <c r="AT116" s="102"/>
    </row>
    <row r="117" spans="1:46" s="26" customFormat="1">
      <c r="A117" s="30"/>
      <c r="C117" s="30"/>
      <c r="AT117" s="102"/>
    </row>
    <row r="118" spans="1:46" s="26" customFormat="1">
      <c r="A118" s="30"/>
      <c r="C118" s="30"/>
      <c r="AT118" s="102"/>
    </row>
    <row r="119" spans="1:46" s="26" customFormat="1">
      <c r="A119" s="30"/>
      <c r="C119" s="30"/>
      <c r="AT119" s="102"/>
    </row>
    <row r="120" spans="1:46" s="26" customFormat="1">
      <c r="A120" s="30"/>
      <c r="C120" s="30"/>
      <c r="AT120" s="102"/>
    </row>
    <row r="121" spans="1:46" s="26" customFormat="1">
      <c r="A121" s="30"/>
      <c r="C121" s="30"/>
      <c r="AT121" s="102"/>
    </row>
    <row r="122" spans="1:46" s="26" customFormat="1">
      <c r="A122" s="30"/>
      <c r="C122" s="30"/>
      <c r="AT122" s="102"/>
    </row>
    <row r="123" spans="1:46" s="26" customFormat="1">
      <c r="A123" s="30"/>
      <c r="C123" s="30"/>
      <c r="AT123" s="102"/>
    </row>
    <row r="124" spans="1:46" s="26" customFormat="1">
      <c r="A124" s="30"/>
      <c r="C124" s="30"/>
      <c r="AT124" s="102"/>
    </row>
    <row r="125" spans="1:46" s="26" customFormat="1">
      <c r="A125" s="30"/>
      <c r="C125" s="30"/>
      <c r="AT125" s="102"/>
    </row>
    <row r="126" spans="1:46" s="26" customFormat="1">
      <c r="A126" s="30"/>
      <c r="C126" s="30"/>
      <c r="AT126" s="102"/>
    </row>
    <row r="127" spans="1:46" s="26" customFormat="1">
      <c r="A127" s="30"/>
      <c r="C127" s="30"/>
      <c r="AT127" s="102"/>
    </row>
    <row r="128" spans="1:46" s="26" customFormat="1">
      <c r="A128" s="30"/>
      <c r="C128" s="30"/>
      <c r="AT128" s="102"/>
    </row>
    <row r="129" spans="1:46" s="26" customFormat="1">
      <c r="A129" s="30"/>
      <c r="C129" s="30"/>
      <c r="AT129" s="102"/>
    </row>
    <row r="130" spans="1:46" s="26" customFormat="1">
      <c r="A130" s="30"/>
      <c r="C130" s="30"/>
      <c r="AT130" s="102"/>
    </row>
    <row r="131" spans="1:46" s="26" customFormat="1">
      <c r="A131" s="30"/>
      <c r="C131" s="30"/>
      <c r="AT131" s="102"/>
    </row>
    <row r="132" spans="1:46" s="26" customFormat="1">
      <c r="A132" s="30"/>
      <c r="C132" s="30"/>
      <c r="AT132" s="102"/>
    </row>
    <row r="133" spans="1:46" s="26" customFormat="1">
      <c r="A133" s="30"/>
      <c r="C133" s="30"/>
      <c r="AT133" s="102"/>
    </row>
    <row r="134" spans="1:46" s="26" customFormat="1">
      <c r="A134" s="30"/>
      <c r="C134" s="30"/>
      <c r="AT134" s="102"/>
    </row>
    <row r="135" spans="1:46" s="26" customFormat="1">
      <c r="A135" s="30"/>
      <c r="C135" s="30"/>
      <c r="AT135" s="102"/>
    </row>
    <row r="136" spans="1:46" s="26" customFormat="1">
      <c r="A136" s="30"/>
      <c r="C136" s="30"/>
      <c r="AT136" s="102"/>
    </row>
    <row r="137" spans="1:46" s="26" customFormat="1">
      <c r="A137" s="30"/>
      <c r="C137" s="30"/>
      <c r="AT137" s="102"/>
    </row>
    <row r="138" spans="1:46" s="26" customFormat="1">
      <c r="A138" s="30"/>
      <c r="C138" s="30"/>
      <c r="AT138" s="102"/>
    </row>
    <row r="139" spans="1:46" s="26" customFormat="1">
      <c r="A139" s="30"/>
      <c r="C139" s="30"/>
      <c r="AT139" s="102"/>
    </row>
    <row r="140" spans="1:46" s="26" customFormat="1">
      <c r="A140" s="30"/>
      <c r="C140" s="30"/>
      <c r="AT140" s="102"/>
    </row>
    <row r="141" spans="1:46" s="26" customFormat="1">
      <c r="A141" s="30"/>
      <c r="C141" s="30"/>
      <c r="AT141" s="102"/>
    </row>
    <row r="142" spans="1:46" s="26" customFormat="1">
      <c r="A142" s="30"/>
      <c r="C142" s="30"/>
      <c r="AT142" s="102"/>
    </row>
    <row r="143" spans="1:46" s="26" customFormat="1">
      <c r="A143" s="30"/>
      <c r="C143" s="30"/>
      <c r="AT143" s="102"/>
    </row>
    <row r="144" spans="1:46" s="26" customFormat="1">
      <c r="A144" s="30"/>
      <c r="C144" s="30"/>
      <c r="AT144" s="102"/>
    </row>
    <row r="145" spans="1:46" s="26" customFormat="1">
      <c r="A145" s="30"/>
      <c r="C145" s="30"/>
      <c r="AT145" s="102"/>
    </row>
    <row r="146" spans="1:46" s="26" customFormat="1">
      <c r="A146" s="30"/>
      <c r="C146" s="30"/>
      <c r="AT146" s="102"/>
    </row>
    <row r="147" spans="1:46" s="26" customFormat="1">
      <c r="A147" s="30"/>
      <c r="C147" s="30"/>
      <c r="AT147" s="102"/>
    </row>
    <row r="148" spans="1:46" s="26" customFormat="1">
      <c r="A148" s="30"/>
      <c r="C148" s="30"/>
      <c r="AT148" s="102"/>
    </row>
    <row r="149" spans="1:46" s="26" customFormat="1">
      <c r="A149" s="30"/>
      <c r="C149" s="30"/>
      <c r="AT149" s="102"/>
    </row>
    <row r="150" spans="1:46" s="26" customFormat="1">
      <c r="A150" s="30"/>
      <c r="C150" s="30"/>
      <c r="AT150" s="102"/>
    </row>
    <row r="151" spans="1:46" s="26" customFormat="1">
      <c r="A151" s="30"/>
      <c r="C151" s="30"/>
      <c r="AT151" s="102"/>
    </row>
    <row r="152" spans="1:46" s="26" customFormat="1">
      <c r="A152" s="30"/>
      <c r="C152" s="30"/>
      <c r="AT152" s="102"/>
    </row>
    <row r="153" spans="1:46" s="26" customFormat="1">
      <c r="A153" s="30"/>
      <c r="C153" s="30"/>
      <c r="AT153" s="102"/>
    </row>
    <row r="154" spans="1:46" s="26" customFormat="1">
      <c r="A154" s="30"/>
      <c r="C154" s="30"/>
      <c r="AT154" s="102"/>
    </row>
    <row r="155" spans="1:46" s="26" customFormat="1">
      <c r="A155" s="30"/>
      <c r="C155" s="30"/>
      <c r="AT155" s="102"/>
    </row>
    <row r="156" spans="1:46" s="26" customFormat="1">
      <c r="A156" s="30"/>
      <c r="C156" s="30"/>
      <c r="AT156" s="102"/>
    </row>
    <row r="157" spans="1:46" s="26" customFormat="1">
      <c r="A157" s="30"/>
      <c r="C157" s="30"/>
      <c r="AT157" s="102"/>
    </row>
    <row r="158" spans="1:46" s="26" customFormat="1">
      <c r="A158" s="30"/>
      <c r="C158" s="30"/>
      <c r="AT158" s="102"/>
    </row>
    <row r="159" spans="1:46" s="26" customFormat="1">
      <c r="A159" s="30"/>
      <c r="C159" s="30"/>
      <c r="AT159" s="102"/>
    </row>
    <row r="160" spans="1:46" s="26" customFormat="1">
      <c r="A160" s="30"/>
      <c r="B160" s="30"/>
      <c r="C160" s="30"/>
      <c r="AT160" s="102"/>
    </row>
    <row r="161" spans="1:46" s="26" customFormat="1">
      <c r="A161" s="30"/>
      <c r="B161" s="30"/>
      <c r="C161" s="30"/>
      <c r="AT161" s="102"/>
    </row>
    <row r="162" spans="1:46" s="26" customFormat="1">
      <c r="A162" s="30"/>
      <c r="B162" s="30"/>
      <c r="C162" s="30"/>
      <c r="AT162" s="102"/>
    </row>
    <row r="163" spans="1:46" s="26" customFormat="1">
      <c r="A163" s="30"/>
      <c r="B163" s="30"/>
      <c r="C163" s="30"/>
      <c r="AT163" s="102"/>
    </row>
    <row r="164" spans="1:46" s="26" customFormat="1">
      <c r="A164" s="30"/>
      <c r="B164" s="30"/>
      <c r="C164" s="30"/>
      <c r="AT164" s="102"/>
    </row>
    <row r="165" spans="1:46" s="26" customFormat="1">
      <c r="A165" s="30"/>
      <c r="B165" s="30"/>
      <c r="C165" s="30"/>
      <c r="AT165" s="102"/>
    </row>
    <row r="166" spans="1:46" s="26" customFormat="1">
      <c r="A166" s="30"/>
      <c r="B166" s="30"/>
      <c r="C166" s="30"/>
      <c r="AT166" s="102"/>
    </row>
    <row r="167" spans="1:46" s="26" customFormat="1">
      <c r="A167" s="30"/>
      <c r="B167" s="30"/>
      <c r="C167" s="30"/>
      <c r="AT167" s="102"/>
    </row>
    <row r="168" spans="1:46" s="26" customFormat="1">
      <c r="A168" s="30"/>
      <c r="B168" s="30"/>
      <c r="C168" s="30"/>
      <c r="AT168" s="102"/>
    </row>
    <row r="169" spans="1:46" s="26" customFormat="1">
      <c r="A169" s="30"/>
      <c r="B169" s="30"/>
      <c r="C169" s="30"/>
      <c r="AT169" s="102"/>
    </row>
  </sheetData>
  <sheetProtection selectLockedCells="1" selectUnlockedCells="1"/>
  <mergeCells count="9">
    <mergeCell ref="A1:E1"/>
    <mergeCell ref="AP5:AQ5"/>
    <mergeCell ref="A2:B2"/>
    <mergeCell ref="A4:B4"/>
    <mergeCell ref="A6:B9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CC"/>
  </sheetPr>
  <dimension ref="A1:AY166"/>
  <sheetViews>
    <sheetView showGridLines="0" zoomScale="80" zoomScaleNormal="80" workbookViewId="0">
      <pane xSplit="2" ySplit="10" topLeftCell="AI26" activePane="bottomRight" state="frozen"/>
      <selection activeCell="H2" sqref="H2"/>
      <selection pane="topRight" activeCell="H2" sqref="H2"/>
      <selection pane="bottomLeft" activeCell="H2" sqref="H2"/>
      <selection pane="bottomRight" activeCell="M45" sqref="M45"/>
    </sheetView>
  </sheetViews>
  <sheetFormatPr defaultRowHeight="14.25"/>
  <cols>
    <col min="1" max="1" width="13" style="21" customWidth="1"/>
    <col min="2" max="2" width="20.5703125" style="21" customWidth="1"/>
    <col min="3" max="3" width="20.7109375" style="21" customWidth="1"/>
    <col min="4" max="7" width="10.7109375" style="18" customWidth="1"/>
    <col min="8" max="8" width="10.7109375" style="18" bestFit="1" customWidth="1"/>
    <col min="9" max="10" width="10.7109375" style="18" customWidth="1"/>
    <col min="11" max="11" width="10.85546875" style="18" customWidth="1"/>
    <col min="12" max="16" width="10.7109375" style="18" customWidth="1"/>
    <col min="17" max="17" width="10.85546875" style="18" customWidth="1"/>
    <col min="18" max="19" width="10.7109375" style="18" customWidth="1"/>
    <col min="20" max="20" width="10.7109375" style="18" bestFit="1" customWidth="1"/>
    <col min="21" max="24" width="10.7109375" style="18" customWidth="1"/>
    <col min="25" max="25" width="10.7109375" style="18" bestFit="1" customWidth="1"/>
    <col min="26" max="29" width="10.7109375" style="18" customWidth="1"/>
    <col min="30" max="30" width="10.7109375" style="18" bestFit="1" customWidth="1"/>
    <col min="31" max="34" width="10.7109375" style="18" customWidth="1"/>
    <col min="35" max="37" width="10.7109375" style="18" bestFit="1" customWidth="1"/>
    <col min="38" max="39" width="10.7109375" style="18" customWidth="1"/>
    <col min="40" max="44" width="10.85546875" style="18" customWidth="1"/>
    <col min="45" max="45" width="10.7109375" style="18" customWidth="1"/>
    <col min="46" max="46" width="10.85546875" style="18" customWidth="1"/>
    <col min="47" max="48" width="11.28515625" style="18" customWidth="1"/>
    <col min="49" max="49" width="9.140625" style="18"/>
    <col min="50" max="50" width="15.7109375" style="100" bestFit="1" customWidth="1"/>
    <col min="51" max="16384" width="9.140625" style="18"/>
  </cols>
  <sheetData>
    <row r="1" spans="1:51">
      <c r="A1" s="253" t="s">
        <v>226</v>
      </c>
      <c r="B1" s="253"/>
      <c r="C1" s="253"/>
      <c r="D1" s="17"/>
    </row>
    <row r="2" spans="1:51" ht="15" customHeight="1">
      <c r="A2" s="105" t="s">
        <v>294</v>
      </c>
      <c r="B2" s="31"/>
      <c r="C2" s="16"/>
      <c r="D2" s="17"/>
      <c r="AL2" s="18" t="s">
        <v>66</v>
      </c>
    </row>
    <row r="3" spans="1:51">
      <c r="A3" s="116" t="s">
        <v>304</v>
      </c>
      <c r="B3" s="31"/>
      <c r="C3" s="19"/>
      <c r="D3" s="17"/>
    </row>
    <row r="4" spans="1:51" ht="15" thickBot="1">
      <c r="A4" s="104" t="s">
        <v>295</v>
      </c>
      <c r="B4" s="20"/>
      <c r="C4" s="20"/>
      <c r="D4" s="17"/>
      <c r="AU4" s="86" t="s">
        <v>282</v>
      </c>
      <c r="AV4" s="86"/>
    </row>
    <row r="5" spans="1:51" ht="15" customHeight="1">
      <c r="A5" s="90"/>
      <c r="B5" s="91"/>
      <c r="C5" s="91"/>
      <c r="D5" s="245" t="s">
        <v>280</v>
      </c>
      <c r="E5" s="248"/>
      <c r="F5" s="248"/>
      <c r="G5" s="248"/>
      <c r="H5" s="248"/>
      <c r="I5" s="248"/>
      <c r="J5" s="245" t="s">
        <v>280</v>
      </c>
      <c r="K5" s="248"/>
      <c r="L5" s="248"/>
      <c r="M5" s="248"/>
      <c r="N5" s="248"/>
      <c r="O5" s="248"/>
      <c r="P5" s="248"/>
      <c r="Q5" s="252"/>
      <c r="R5" s="245" t="s">
        <v>280</v>
      </c>
      <c r="S5" s="248"/>
      <c r="T5" s="248"/>
      <c r="U5" s="248"/>
      <c r="V5" s="248"/>
      <c r="W5" s="248"/>
      <c r="X5" s="245" t="s">
        <v>280</v>
      </c>
      <c r="Y5" s="248"/>
      <c r="Z5" s="248"/>
      <c r="AA5" s="248"/>
      <c r="AB5" s="248"/>
      <c r="AC5" s="248"/>
      <c r="AD5" s="248"/>
      <c r="AE5" s="248"/>
      <c r="AF5" s="252"/>
      <c r="AG5" s="91"/>
      <c r="AH5" s="91"/>
      <c r="AI5" s="91"/>
      <c r="AJ5" s="91"/>
      <c r="AK5" s="91"/>
      <c r="AL5" s="91"/>
      <c r="AM5" s="91"/>
      <c r="AN5" s="245" t="s">
        <v>284</v>
      </c>
      <c r="AO5" s="248"/>
      <c r="AP5" s="248"/>
      <c r="AQ5" s="248"/>
      <c r="AR5" s="248"/>
      <c r="AS5" s="248"/>
      <c r="AT5" s="248"/>
      <c r="AU5" s="248"/>
      <c r="AV5" s="249"/>
    </row>
    <row r="6" spans="1:51" ht="52.5" customHeight="1">
      <c r="A6" s="250" t="s">
        <v>297</v>
      </c>
      <c r="B6" s="251"/>
      <c r="C6" s="84" t="s">
        <v>68</v>
      </c>
      <c r="D6" s="45" t="s">
        <v>69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301</v>
      </c>
      <c r="N6" s="40" t="s">
        <v>11</v>
      </c>
      <c r="O6" s="40" t="s">
        <v>12</v>
      </c>
      <c r="P6" s="40" t="s">
        <v>13</v>
      </c>
      <c r="Q6" s="40" t="s">
        <v>14</v>
      </c>
      <c r="R6" s="40" t="s">
        <v>0</v>
      </c>
      <c r="S6" s="40" t="s">
        <v>15</v>
      </c>
      <c r="T6" s="40" t="s">
        <v>16</v>
      </c>
      <c r="U6" s="40" t="s">
        <v>17</v>
      </c>
      <c r="V6" s="40" t="s">
        <v>18</v>
      </c>
      <c r="W6" s="40" t="s">
        <v>19</v>
      </c>
      <c r="X6" s="40" t="s">
        <v>70</v>
      </c>
      <c r="Y6" s="40" t="s">
        <v>20</v>
      </c>
      <c r="Z6" s="40" t="s">
        <v>21</v>
      </c>
      <c r="AA6" s="40" t="s">
        <v>22</v>
      </c>
      <c r="AB6" s="40" t="s">
        <v>23</v>
      </c>
      <c r="AC6" s="40" t="s">
        <v>24</v>
      </c>
      <c r="AD6" s="40" t="s">
        <v>25</v>
      </c>
      <c r="AE6" s="40" t="s">
        <v>26</v>
      </c>
      <c r="AF6" s="40" t="s">
        <v>271</v>
      </c>
      <c r="AG6" s="40" t="s">
        <v>27</v>
      </c>
      <c r="AH6" s="40" t="s">
        <v>28</v>
      </c>
      <c r="AI6" s="40" t="s">
        <v>29</v>
      </c>
      <c r="AJ6" s="40" t="s">
        <v>30</v>
      </c>
      <c r="AK6" s="40" t="s">
        <v>31</v>
      </c>
      <c r="AL6" s="44" t="s">
        <v>32</v>
      </c>
      <c r="AM6" s="73" t="s">
        <v>71</v>
      </c>
      <c r="AN6" s="45" t="s">
        <v>227</v>
      </c>
      <c r="AO6" s="40" t="s">
        <v>228</v>
      </c>
      <c r="AP6" s="73" t="s">
        <v>285</v>
      </c>
      <c r="AQ6" s="45" t="s">
        <v>290</v>
      </c>
      <c r="AR6" s="40" t="s">
        <v>229</v>
      </c>
      <c r="AS6" s="73" t="s">
        <v>289</v>
      </c>
      <c r="AT6" s="40" t="s">
        <v>273</v>
      </c>
      <c r="AU6" s="76" t="s">
        <v>230</v>
      </c>
      <c r="AV6" s="79" t="s">
        <v>231</v>
      </c>
    </row>
    <row r="7" spans="1:51" ht="15.75" customHeight="1">
      <c r="A7" s="240"/>
      <c r="B7" s="241"/>
      <c r="C7" s="65" t="s">
        <v>77</v>
      </c>
      <c r="D7" s="42" t="s">
        <v>78</v>
      </c>
      <c r="E7" s="42" t="s">
        <v>79</v>
      </c>
      <c r="F7" s="42" t="s">
        <v>80</v>
      </c>
      <c r="G7" s="42" t="s">
        <v>81</v>
      </c>
      <c r="H7" s="42" t="s">
        <v>82</v>
      </c>
      <c r="I7" s="42" t="s">
        <v>83</v>
      </c>
      <c r="J7" s="42" t="s">
        <v>84</v>
      </c>
      <c r="K7" s="42" t="s">
        <v>85</v>
      </c>
      <c r="L7" s="42" t="s">
        <v>86</v>
      </c>
      <c r="M7" s="42" t="s">
        <v>302</v>
      </c>
      <c r="N7" s="42" t="s">
        <v>87</v>
      </c>
      <c r="O7" s="42" t="s">
        <v>88</v>
      </c>
      <c r="P7" s="42" t="s">
        <v>89</v>
      </c>
      <c r="Q7" s="42" t="s">
        <v>90</v>
      </c>
      <c r="R7" s="42" t="s">
        <v>91</v>
      </c>
      <c r="S7" s="42" t="s">
        <v>92</v>
      </c>
      <c r="T7" s="42" t="s">
        <v>93</v>
      </c>
      <c r="U7" s="42" t="s">
        <v>94</v>
      </c>
      <c r="V7" s="42" t="s">
        <v>95</v>
      </c>
      <c r="W7" s="42" t="s">
        <v>96</v>
      </c>
      <c r="X7" s="42" t="s">
        <v>97</v>
      </c>
      <c r="Y7" s="42" t="s">
        <v>98</v>
      </c>
      <c r="Z7" s="42" t="s">
        <v>99</v>
      </c>
      <c r="AA7" s="42" t="s">
        <v>100</v>
      </c>
      <c r="AB7" s="42" t="s">
        <v>101</v>
      </c>
      <c r="AC7" s="42" t="s">
        <v>102</v>
      </c>
      <c r="AD7" s="42" t="s">
        <v>103</v>
      </c>
      <c r="AE7" s="42" t="s">
        <v>104</v>
      </c>
      <c r="AF7" s="42" t="s">
        <v>105</v>
      </c>
      <c r="AG7" s="42" t="s">
        <v>106</v>
      </c>
      <c r="AH7" s="42" t="s">
        <v>107</v>
      </c>
      <c r="AI7" s="42" t="s">
        <v>108</v>
      </c>
      <c r="AJ7" s="42" t="s">
        <v>109</v>
      </c>
      <c r="AK7" s="42" t="s">
        <v>110</v>
      </c>
      <c r="AL7" s="42" t="s">
        <v>67</v>
      </c>
      <c r="AM7" s="60"/>
      <c r="AN7" s="42" t="s">
        <v>232</v>
      </c>
      <c r="AO7" s="42" t="s">
        <v>233</v>
      </c>
      <c r="AP7" s="53" t="s">
        <v>234</v>
      </c>
      <c r="AQ7" s="42" t="s">
        <v>235</v>
      </c>
      <c r="AR7" s="42" t="s">
        <v>236</v>
      </c>
      <c r="AS7" s="60" t="s">
        <v>237</v>
      </c>
      <c r="AT7" s="74" t="s">
        <v>238</v>
      </c>
      <c r="AU7" s="59" t="s">
        <v>239</v>
      </c>
      <c r="AV7" s="57" t="s">
        <v>240</v>
      </c>
    </row>
    <row r="8" spans="1:51" ht="50.25" customHeight="1">
      <c r="A8" s="240"/>
      <c r="B8" s="241"/>
      <c r="C8" s="64" t="s">
        <v>116</v>
      </c>
      <c r="D8" s="45" t="s">
        <v>33</v>
      </c>
      <c r="E8" s="40" t="s">
        <v>34</v>
      </c>
      <c r="F8" s="40" t="s">
        <v>35</v>
      </c>
      <c r="G8" s="40" t="s">
        <v>36</v>
      </c>
      <c r="H8" s="40" t="s">
        <v>37</v>
      </c>
      <c r="I8" s="40" t="s">
        <v>38</v>
      </c>
      <c r="J8" s="40" t="s">
        <v>39</v>
      </c>
      <c r="K8" s="40" t="s">
        <v>40</v>
      </c>
      <c r="L8" s="40" t="s">
        <v>41</v>
      </c>
      <c r="M8" s="40" t="s">
        <v>303</v>
      </c>
      <c r="N8" s="40" t="s">
        <v>42</v>
      </c>
      <c r="O8" s="40" t="s">
        <v>43</v>
      </c>
      <c r="P8" s="40" t="s">
        <v>44</v>
      </c>
      <c r="Q8" s="40" t="s">
        <v>45</v>
      </c>
      <c r="R8" s="40" t="s">
        <v>1</v>
      </c>
      <c r="S8" s="40" t="s">
        <v>46</v>
      </c>
      <c r="T8" s="40" t="s">
        <v>47</v>
      </c>
      <c r="U8" s="40" t="s">
        <v>48</v>
      </c>
      <c r="V8" s="40" t="s">
        <v>49</v>
      </c>
      <c r="W8" s="40" t="s">
        <v>50</v>
      </c>
      <c r="X8" s="40" t="s">
        <v>51</v>
      </c>
      <c r="Y8" s="40" t="s">
        <v>52</v>
      </c>
      <c r="Z8" s="40" t="s">
        <v>53</v>
      </c>
      <c r="AA8" s="40" t="s">
        <v>54</v>
      </c>
      <c r="AB8" s="40" t="s">
        <v>55</v>
      </c>
      <c r="AC8" s="40" t="s">
        <v>56</v>
      </c>
      <c r="AD8" s="40" t="s">
        <v>57</v>
      </c>
      <c r="AE8" s="40" t="s">
        <v>58</v>
      </c>
      <c r="AF8" s="40" t="s">
        <v>59</v>
      </c>
      <c r="AG8" s="40" t="s">
        <v>60</v>
      </c>
      <c r="AH8" s="40" t="s">
        <v>61</v>
      </c>
      <c r="AI8" s="40" t="s">
        <v>62</v>
      </c>
      <c r="AJ8" s="40" t="s">
        <v>63</v>
      </c>
      <c r="AK8" s="40" t="s">
        <v>64</v>
      </c>
      <c r="AL8" s="44" t="s">
        <v>65</v>
      </c>
      <c r="AM8" s="60" t="s">
        <v>2</v>
      </c>
      <c r="AN8" s="77" t="s">
        <v>241</v>
      </c>
      <c r="AO8" s="44" t="s">
        <v>242</v>
      </c>
      <c r="AP8" s="78" t="s">
        <v>243</v>
      </c>
      <c r="AQ8" s="77" t="s">
        <v>244</v>
      </c>
      <c r="AR8" s="44" t="s">
        <v>245</v>
      </c>
      <c r="AS8" s="60" t="s">
        <v>246</v>
      </c>
      <c r="AT8" s="40" t="s">
        <v>274</v>
      </c>
      <c r="AU8" s="61" t="s">
        <v>247</v>
      </c>
      <c r="AV8" s="70" t="s">
        <v>248</v>
      </c>
    </row>
    <row r="9" spans="1:51" ht="15.75" customHeight="1">
      <c r="A9" s="242"/>
      <c r="B9" s="243"/>
      <c r="C9" s="69" t="s">
        <v>122</v>
      </c>
      <c r="D9" s="42" t="s">
        <v>78</v>
      </c>
      <c r="E9" s="42" t="s">
        <v>79</v>
      </c>
      <c r="F9" s="42" t="s">
        <v>80</v>
      </c>
      <c r="G9" s="42" t="s">
        <v>81</v>
      </c>
      <c r="H9" s="42" t="s">
        <v>82</v>
      </c>
      <c r="I9" s="42" t="s">
        <v>83</v>
      </c>
      <c r="J9" s="42" t="s">
        <v>84</v>
      </c>
      <c r="K9" s="42" t="s">
        <v>85</v>
      </c>
      <c r="L9" s="42" t="s">
        <v>86</v>
      </c>
      <c r="M9" s="42" t="s">
        <v>302</v>
      </c>
      <c r="N9" s="42" t="s">
        <v>87</v>
      </c>
      <c r="O9" s="42" t="s">
        <v>88</v>
      </c>
      <c r="P9" s="42" t="s">
        <v>89</v>
      </c>
      <c r="Q9" s="42" t="s">
        <v>90</v>
      </c>
      <c r="R9" s="42" t="s">
        <v>91</v>
      </c>
      <c r="S9" s="42" t="s">
        <v>92</v>
      </c>
      <c r="T9" s="42" t="s">
        <v>93</v>
      </c>
      <c r="U9" s="42" t="s">
        <v>94</v>
      </c>
      <c r="V9" s="42" t="s">
        <v>95</v>
      </c>
      <c r="W9" s="42" t="s">
        <v>96</v>
      </c>
      <c r="X9" s="42" t="s">
        <v>97</v>
      </c>
      <c r="Y9" s="42" t="s">
        <v>98</v>
      </c>
      <c r="Z9" s="42" t="s">
        <v>99</v>
      </c>
      <c r="AA9" s="42" t="s">
        <v>100</v>
      </c>
      <c r="AB9" s="42" t="s">
        <v>101</v>
      </c>
      <c r="AC9" s="42" t="s">
        <v>102</v>
      </c>
      <c r="AD9" s="42" t="s">
        <v>103</v>
      </c>
      <c r="AE9" s="42" t="s">
        <v>104</v>
      </c>
      <c r="AF9" s="42" t="s">
        <v>105</v>
      </c>
      <c r="AG9" s="42" t="s">
        <v>106</v>
      </c>
      <c r="AH9" s="42" t="s">
        <v>107</v>
      </c>
      <c r="AI9" s="42" t="s">
        <v>108</v>
      </c>
      <c r="AJ9" s="42" t="s">
        <v>109</v>
      </c>
      <c r="AK9" s="42" t="s">
        <v>110</v>
      </c>
      <c r="AL9" s="42" t="s">
        <v>67</v>
      </c>
      <c r="AM9" s="53" t="s">
        <v>123</v>
      </c>
      <c r="AN9" s="42" t="s">
        <v>232</v>
      </c>
      <c r="AO9" s="42" t="s">
        <v>233</v>
      </c>
      <c r="AP9" s="60" t="s">
        <v>234</v>
      </c>
      <c r="AQ9" s="42" t="s">
        <v>235</v>
      </c>
      <c r="AR9" s="42" t="s">
        <v>236</v>
      </c>
      <c r="AS9" s="60" t="s">
        <v>237</v>
      </c>
      <c r="AT9" s="42" t="s">
        <v>238</v>
      </c>
      <c r="AU9" s="61" t="s">
        <v>239</v>
      </c>
      <c r="AV9" s="70" t="s">
        <v>240</v>
      </c>
      <c r="AX9" s="100" t="s">
        <v>66</v>
      </c>
    </row>
    <row r="10" spans="1:51">
      <c r="A10" s="63" t="s">
        <v>270</v>
      </c>
      <c r="B10" s="64" t="s">
        <v>68</v>
      </c>
      <c r="C10" s="67" t="s">
        <v>116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58"/>
      <c r="AQ10" s="58"/>
      <c r="AR10" s="58"/>
      <c r="AS10" s="58"/>
      <c r="AT10" s="58"/>
      <c r="AU10" s="58"/>
      <c r="AV10" s="71"/>
    </row>
    <row r="11" spans="1:51">
      <c r="A11" s="182" t="s">
        <v>124</v>
      </c>
      <c r="B11" s="23" t="s">
        <v>126</v>
      </c>
      <c r="C11" s="176" t="s">
        <v>125</v>
      </c>
      <c r="D11" s="133">
        <v>81809.46489881679</v>
      </c>
      <c r="E11" s="88">
        <v>199.11149209830612</v>
      </c>
      <c r="F11" s="88">
        <v>13571.021252732091</v>
      </c>
      <c r="G11" s="88">
        <v>1737.5638727894927</v>
      </c>
      <c r="H11" s="88">
        <v>667.34081750096573</v>
      </c>
      <c r="I11" s="88">
        <v>2.574634746407384</v>
      </c>
      <c r="J11" s="88">
        <v>25.567071664646686</v>
      </c>
      <c r="K11" s="88">
        <v>25.681481771139932</v>
      </c>
      <c r="L11" s="88">
        <v>35.496324842728349</v>
      </c>
      <c r="M11" s="88">
        <v>1.1080272800678819</v>
      </c>
      <c r="N11" s="88">
        <v>149.18662524441024</v>
      </c>
      <c r="O11" s="88">
        <v>14.213117379768986</v>
      </c>
      <c r="P11" s="88">
        <v>1.5316652764598653</v>
      </c>
      <c r="Q11" s="88">
        <v>168.19673362333987</v>
      </c>
      <c r="R11" s="88">
        <v>1860.3007652082042</v>
      </c>
      <c r="S11" s="88">
        <v>1.8827662653116053E-4</v>
      </c>
      <c r="T11" s="88">
        <v>4409.7327385346107</v>
      </c>
      <c r="U11" s="88">
        <v>283.44850741413597</v>
      </c>
      <c r="V11" s="88">
        <v>118.24164616037001</v>
      </c>
      <c r="W11" s="88">
        <v>9.7558800575183202</v>
      </c>
      <c r="X11" s="88">
        <v>0.44788094614188406</v>
      </c>
      <c r="Y11" s="88">
        <v>5274.9556490086616</v>
      </c>
      <c r="Z11" s="88">
        <v>29.934199807056874</v>
      </c>
      <c r="AA11" s="88">
        <v>13.604531404452265</v>
      </c>
      <c r="AB11" s="88">
        <v>0.66780760271540496</v>
      </c>
      <c r="AC11" s="88">
        <v>11.426650518580479</v>
      </c>
      <c r="AD11" s="88">
        <v>188.34592001655832</v>
      </c>
      <c r="AE11" s="88">
        <v>292.16022343212865</v>
      </c>
      <c r="AF11" s="88">
        <v>11.862860534992549</v>
      </c>
      <c r="AG11" s="88">
        <v>134.31925155031541</v>
      </c>
      <c r="AH11" s="88">
        <v>166.28287916451939</v>
      </c>
      <c r="AI11" s="88">
        <v>124.71701323264688</v>
      </c>
      <c r="AJ11" s="88">
        <v>86.785999036910354</v>
      </c>
      <c r="AK11" s="88">
        <v>13.610565212138919</v>
      </c>
      <c r="AL11" s="131">
        <v>180.79260525769948</v>
      </c>
      <c r="AM11" s="136">
        <f t="shared" ref="AM11:AM45" si="0">SUM(D11:AL11)</f>
        <v>111619.45177814359</v>
      </c>
      <c r="AN11" s="133">
        <v>219910.4205615145</v>
      </c>
      <c r="AO11" s="131">
        <v>54.827485878632324</v>
      </c>
      <c r="AP11" s="136">
        <f>SUM(AN11:AO11)</f>
        <v>219965.24804739314</v>
      </c>
      <c r="AQ11" s="133">
        <v>8799.5241000000005</v>
      </c>
      <c r="AR11" s="131">
        <v>945.62127682516279</v>
      </c>
      <c r="AS11" s="136">
        <f>SUM(AQ11:AR11)</f>
        <v>9745.1453768251631</v>
      </c>
      <c r="AT11" s="137">
        <v>7451.3767955760868</v>
      </c>
      <c r="AU11" s="136">
        <f>AT11+AP11+AS11</f>
        <v>237161.77021979439</v>
      </c>
      <c r="AV11" s="99">
        <f>AU11+AM11</f>
        <v>348781.221997938</v>
      </c>
      <c r="AY11" s="175"/>
    </row>
    <row r="12" spans="1:51">
      <c r="A12" s="47" t="s">
        <v>127</v>
      </c>
      <c r="B12" s="24" t="s">
        <v>128</v>
      </c>
      <c r="C12" s="177" t="s">
        <v>34</v>
      </c>
      <c r="D12" s="133">
        <v>159.79474663805385</v>
      </c>
      <c r="E12" s="88">
        <v>13731.749871562326</v>
      </c>
      <c r="F12" s="88">
        <v>38.177231234277116</v>
      </c>
      <c r="G12" s="88">
        <v>33.636161606907486</v>
      </c>
      <c r="H12" s="88">
        <v>3.0323178570303293</v>
      </c>
      <c r="I12" s="88">
        <v>6362.9739247671951</v>
      </c>
      <c r="J12" s="88">
        <v>113.66483430569535</v>
      </c>
      <c r="K12" s="88">
        <v>3917.4551110188409</v>
      </c>
      <c r="L12" s="88">
        <v>5307.2074950163005</v>
      </c>
      <c r="M12" s="88">
        <v>0.31316029160686937</v>
      </c>
      <c r="N12" s="88">
        <v>115.88986087530954</v>
      </c>
      <c r="O12" s="88">
        <v>1.2105195432952505</v>
      </c>
      <c r="P12" s="88">
        <v>5.4048575682122451</v>
      </c>
      <c r="Q12" s="88">
        <v>20.374499223911972</v>
      </c>
      <c r="R12" s="88">
        <v>23926.772090983093</v>
      </c>
      <c r="S12" s="88">
        <v>1.3710997760973882E-2</v>
      </c>
      <c r="T12" s="88">
        <v>424.30791504319029</v>
      </c>
      <c r="U12" s="88">
        <v>393.25875991285091</v>
      </c>
      <c r="V12" s="88">
        <v>116.79840806313017</v>
      </c>
      <c r="W12" s="88">
        <v>154.25217766980205</v>
      </c>
      <c r="X12" s="88">
        <v>0.21044230499729544</v>
      </c>
      <c r="Y12" s="88">
        <v>15.658309081565697</v>
      </c>
      <c r="Z12" s="88">
        <v>2.0787940852719164</v>
      </c>
      <c r="AA12" s="88">
        <v>1.3125381872938107</v>
      </c>
      <c r="AB12" s="88">
        <v>2.8441472087320497E-2</v>
      </c>
      <c r="AC12" s="88">
        <v>0.27569973631149775</v>
      </c>
      <c r="AD12" s="88">
        <v>4.1779187712429797</v>
      </c>
      <c r="AE12" s="88">
        <v>64.703828876598052</v>
      </c>
      <c r="AF12" s="88">
        <v>5.2888042930315651</v>
      </c>
      <c r="AG12" s="88">
        <v>209.75220852817569</v>
      </c>
      <c r="AH12" s="88">
        <v>5.0631303726775858</v>
      </c>
      <c r="AI12" s="88">
        <v>6.1953270851850002</v>
      </c>
      <c r="AJ12" s="88">
        <v>4.5286515131928029</v>
      </c>
      <c r="AK12" s="88">
        <v>5.2866807845836554</v>
      </c>
      <c r="AL12" s="131">
        <v>62.247673989311672</v>
      </c>
      <c r="AM12" s="135">
        <f t="shared" si="0"/>
        <v>55213.09610326033</v>
      </c>
      <c r="AN12" s="133">
        <v>145.08710489768782</v>
      </c>
      <c r="AO12" s="131">
        <v>0</v>
      </c>
      <c r="AP12" s="135">
        <f t="shared" ref="AP12:AP45" si="1">SUM(AN12:AO12)</f>
        <v>145.08710489768782</v>
      </c>
      <c r="AQ12" s="133">
        <v>0</v>
      </c>
      <c r="AR12" s="131">
        <v>1317.7453857244707</v>
      </c>
      <c r="AS12" s="135">
        <f t="shared" ref="AS12:AS45" si="2">SUM(AQ12:AR12)</f>
        <v>1317.7453857244707</v>
      </c>
      <c r="AT12" s="137">
        <v>84903.275181970123</v>
      </c>
      <c r="AU12" s="135">
        <f t="shared" ref="AU12:AU45" si="3">AT12+AP12+AS12</f>
        <v>86366.107672592276</v>
      </c>
      <c r="AV12" s="99">
        <f t="shared" ref="AV12:AV45" si="4">AU12+AM12</f>
        <v>141579.2037758526</v>
      </c>
      <c r="AY12" s="175"/>
    </row>
    <row r="13" spans="1:51">
      <c r="A13" s="47" t="s">
        <v>129</v>
      </c>
      <c r="B13" s="24" t="s">
        <v>131</v>
      </c>
      <c r="C13" s="177" t="s">
        <v>130</v>
      </c>
      <c r="D13" s="133">
        <v>4577.0350369946564</v>
      </c>
      <c r="E13" s="88">
        <v>222.07909608371867</v>
      </c>
      <c r="F13" s="88">
        <v>8357.5823390595488</v>
      </c>
      <c r="G13" s="88">
        <v>72.699644490875457</v>
      </c>
      <c r="H13" s="88">
        <v>83.054268767271324</v>
      </c>
      <c r="I13" s="88">
        <v>5.2486569524134969</v>
      </c>
      <c r="J13" s="88">
        <v>41.47934657758325</v>
      </c>
      <c r="K13" s="88">
        <v>27.698330252976657</v>
      </c>
      <c r="L13" s="88">
        <v>237.97818305364538</v>
      </c>
      <c r="M13" s="88">
        <v>1.1923065982630163</v>
      </c>
      <c r="N13" s="88">
        <v>77.748241396456635</v>
      </c>
      <c r="O13" s="88">
        <v>4.6610192025180854</v>
      </c>
      <c r="P13" s="88">
        <v>0.4805384256352353</v>
      </c>
      <c r="Q13" s="88">
        <v>62.179955801031795</v>
      </c>
      <c r="R13" s="88">
        <v>320.48084355715565</v>
      </c>
      <c r="S13" s="88">
        <v>2.3403622571100473</v>
      </c>
      <c r="T13" s="88">
        <v>2652.5120915806688</v>
      </c>
      <c r="U13" s="88">
        <v>2074.6967191087874</v>
      </c>
      <c r="V13" s="88">
        <v>120.28275587424618</v>
      </c>
      <c r="W13" s="88">
        <v>11.664679230774423</v>
      </c>
      <c r="X13" s="88">
        <v>21.857587356681837</v>
      </c>
      <c r="Y13" s="88">
        <v>7834.4201556924791</v>
      </c>
      <c r="Z13" s="88">
        <v>26.407206173325413</v>
      </c>
      <c r="AA13" s="88">
        <v>168.16017003432634</v>
      </c>
      <c r="AB13" s="88">
        <v>1.2854961541584176</v>
      </c>
      <c r="AC13" s="88">
        <v>111.63273300478987</v>
      </c>
      <c r="AD13" s="88">
        <v>71.91104855672036</v>
      </c>
      <c r="AE13" s="88">
        <v>110.74693273661613</v>
      </c>
      <c r="AF13" s="88">
        <v>19.412864262456619</v>
      </c>
      <c r="AG13" s="88">
        <v>79.811929323358527</v>
      </c>
      <c r="AH13" s="88">
        <v>1317.1809151183618</v>
      </c>
      <c r="AI13" s="88">
        <v>644.26592830064214</v>
      </c>
      <c r="AJ13" s="88">
        <v>1248.1537551615033</v>
      </c>
      <c r="AK13" s="88">
        <v>36.948738732841214</v>
      </c>
      <c r="AL13" s="131">
        <v>296.56720461374249</v>
      </c>
      <c r="AM13" s="135">
        <f t="shared" si="0"/>
        <v>30941.857080487338</v>
      </c>
      <c r="AN13" s="133">
        <v>266850.4581193538</v>
      </c>
      <c r="AO13" s="131">
        <v>0</v>
      </c>
      <c r="AP13" s="135">
        <f t="shared" si="1"/>
        <v>266850.4581193538</v>
      </c>
      <c r="AQ13" s="133">
        <v>0</v>
      </c>
      <c r="AR13" s="131">
        <v>5261.8837857109356</v>
      </c>
      <c r="AS13" s="135">
        <f t="shared" si="2"/>
        <v>5261.8837857109356</v>
      </c>
      <c r="AT13" s="137">
        <v>5138.0718524373342</v>
      </c>
      <c r="AU13" s="135">
        <f t="shared" si="3"/>
        <v>277250.4137575021</v>
      </c>
      <c r="AV13" s="99">
        <f t="shared" si="4"/>
        <v>308192.27083798946</v>
      </c>
      <c r="AY13" s="175"/>
    </row>
    <row r="14" spans="1:51">
      <c r="A14" s="47" t="s">
        <v>132</v>
      </c>
      <c r="B14" s="24" t="s">
        <v>134</v>
      </c>
      <c r="C14" s="177" t="s">
        <v>133</v>
      </c>
      <c r="D14" s="133">
        <v>69.589097275564157</v>
      </c>
      <c r="E14" s="88">
        <v>122.18720745718198</v>
      </c>
      <c r="F14" s="88">
        <v>86.525563102974942</v>
      </c>
      <c r="G14" s="88">
        <v>5349.5589370693579</v>
      </c>
      <c r="H14" s="88">
        <v>64.535258138155612</v>
      </c>
      <c r="I14" s="88">
        <v>0.75246006544311894</v>
      </c>
      <c r="J14" s="88">
        <v>26.171996897933603</v>
      </c>
      <c r="K14" s="88">
        <v>327.78298087212755</v>
      </c>
      <c r="L14" s="88">
        <v>403.73244542684773</v>
      </c>
      <c r="M14" s="88">
        <v>1.4723839884623358</v>
      </c>
      <c r="N14" s="88">
        <v>792.26644886264057</v>
      </c>
      <c r="O14" s="88">
        <v>7.7669200744753795</v>
      </c>
      <c r="P14" s="88">
        <v>5.7165411008011269</v>
      </c>
      <c r="Q14" s="88">
        <v>41.439652574112827</v>
      </c>
      <c r="R14" s="88">
        <v>405.30947475418543</v>
      </c>
      <c r="S14" s="88">
        <v>13.479041205387901</v>
      </c>
      <c r="T14" s="88">
        <v>115.9895938883657</v>
      </c>
      <c r="U14" s="88">
        <v>362.82373367214115</v>
      </c>
      <c r="V14" s="88">
        <v>164.91333927840301</v>
      </c>
      <c r="W14" s="88">
        <v>21.397779492371797</v>
      </c>
      <c r="X14" s="88">
        <v>2.4314950648426246</v>
      </c>
      <c r="Y14" s="88">
        <v>173.49860206306315</v>
      </c>
      <c r="Z14" s="88">
        <v>30.819374609384781</v>
      </c>
      <c r="AA14" s="88">
        <v>116.64329764325534</v>
      </c>
      <c r="AB14" s="88">
        <v>7.2260127649933077</v>
      </c>
      <c r="AC14" s="88">
        <v>8.5480446197316375</v>
      </c>
      <c r="AD14" s="88">
        <v>17.763089673352027</v>
      </c>
      <c r="AE14" s="88">
        <v>344.484065267277</v>
      </c>
      <c r="AF14" s="88">
        <v>212.08233821879296</v>
      </c>
      <c r="AG14" s="88">
        <v>175.59930252129857</v>
      </c>
      <c r="AH14" s="88">
        <v>149.41285885212037</v>
      </c>
      <c r="AI14" s="88">
        <v>69.439342374246408</v>
      </c>
      <c r="AJ14" s="88">
        <v>52.770324655499728</v>
      </c>
      <c r="AK14" s="88">
        <v>20.491179432105969</v>
      </c>
      <c r="AL14" s="131">
        <v>219.47351290115139</v>
      </c>
      <c r="AM14" s="135">
        <f t="shared" si="0"/>
        <v>9984.0936958580478</v>
      </c>
      <c r="AN14" s="133">
        <v>44671.758080239866</v>
      </c>
      <c r="AO14" s="131">
        <v>0</v>
      </c>
      <c r="AP14" s="135">
        <f t="shared" si="1"/>
        <v>44671.758080239866</v>
      </c>
      <c r="AQ14" s="133">
        <v>0</v>
      </c>
      <c r="AR14" s="131">
        <v>3531.9067570001775</v>
      </c>
      <c r="AS14" s="135">
        <f t="shared" si="2"/>
        <v>3531.9067570001775</v>
      </c>
      <c r="AT14" s="137">
        <v>19361.923166775461</v>
      </c>
      <c r="AU14" s="135">
        <f t="shared" si="3"/>
        <v>67565.588004015503</v>
      </c>
      <c r="AV14" s="99">
        <f t="shared" si="4"/>
        <v>77549.681699873545</v>
      </c>
      <c r="AY14" s="175"/>
    </row>
    <row r="15" spans="1:51">
      <c r="A15" s="47" t="s">
        <v>135</v>
      </c>
      <c r="B15" s="24" t="s">
        <v>137</v>
      </c>
      <c r="C15" s="177" t="s">
        <v>136</v>
      </c>
      <c r="D15" s="133">
        <v>87.798151069272976</v>
      </c>
      <c r="E15" s="88">
        <v>453.73146720481566</v>
      </c>
      <c r="F15" s="88">
        <v>982.78156403295679</v>
      </c>
      <c r="G15" s="88">
        <v>598.66443341689273</v>
      </c>
      <c r="H15" s="88">
        <v>5018.1046112604417</v>
      </c>
      <c r="I15" s="88">
        <v>2.9784185933992235</v>
      </c>
      <c r="J15" s="88">
        <v>137.5124344542082</v>
      </c>
      <c r="K15" s="88">
        <v>1423.7506632387178</v>
      </c>
      <c r="L15" s="88">
        <v>260.2217359125151</v>
      </c>
      <c r="M15" s="88">
        <v>17.509463760899994</v>
      </c>
      <c r="N15" s="88">
        <v>3107.5446676221645</v>
      </c>
      <c r="O15" s="88">
        <v>175.24850165988332</v>
      </c>
      <c r="P15" s="88">
        <v>66.445835428064385</v>
      </c>
      <c r="Q15" s="88">
        <v>65.411812609065763</v>
      </c>
      <c r="R15" s="88">
        <v>7750.6796468452103</v>
      </c>
      <c r="S15" s="88">
        <v>4.3920617660068544</v>
      </c>
      <c r="T15" s="88">
        <v>457.11814041098916</v>
      </c>
      <c r="U15" s="88">
        <v>763.23927107807617</v>
      </c>
      <c r="V15" s="88">
        <v>134.59637600857459</v>
      </c>
      <c r="W15" s="88">
        <v>90.090411353527685</v>
      </c>
      <c r="X15" s="88">
        <v>1475.5198351922709</v>
      </c>
      <c r="Y15" s="88">
        <v>355.90715096885651</v>
      </c>
      <c r="Z15" s="88">
        <v>1301.5222682508831</v>
      </c>
      <c r="AA15" s="88">
        <v>3438.3581300778123</v>
      </c>
      <c r="AB15" s="88">
        <v>56.149592418862724</v>
      </c>
      <c r="AC15" s="88">
        <v>264.86620029150345</v>
      </c>
      <c r="AD15" s="88">
        <v>52.414999274082561</v>
      </c>
      <c r="AE15" s="88">
        <v>811.09671041055651</v>
      </c>
      <c r="AF15" s="88">
        <v>370.189850368191</v>
      </c>
      <c r="AG15" s="88">
        <v>506.81121803244969</v>
      </c>
      <c r="AH15" s="88">
        <v>678.347260642523</v>
      </c>
      <c r="AI15" s="88">
        <v>160.72331075864489</v>
      </c>
      <c r="AJ15" s="88">
        <v>67.093231478331504</v>
      </c>
      <c r="AK15" s="88">
        <v>135.04280166660607</v>
      </c>
      <c r="AL15" s="131">
        <v>299.65268621271241</v>
      </c>
      <c r="AM15" s="135">
        <f t="shared" si="0"/>
        <v>31571.51491376997</v>
      </c>
      <c r="AN15" s="133">
        <v>4687.0910166456861</v>
      </c>
      <c r="AO15" s="131">
        <v>732.65278957130261</v>
      </c>
      <c r="AP15" s="135">
        <f t="shared" si="1"/>
        <v>5419.7438062169886</v>
      </c>
      <c r="AQ15" s="133">
        <v>4.6888987083845173</v>
      </c>
      <c r="AR15" s="131">
        <v>1367.8834499510413</v>
      </c>
      <c r="AS15" s="135">
        <f t="shared" si="2"/>
        <v>1372.5723486594259</v>
      </c>
      <c r="AT15" s="137">
        <v>2124.3411800177992</v>
      </c>
      <c r="AU15" s="135">
        <f t="shared" si="3"/>
        <v>8916.6573348942129</v>
      </c>
      <c r="AV15" s="99">
        <f t="shared" si="4"/>
        <v>40488.172248664181</v>
      </c>
      <c r="AY15" s="175"/>
    </row>
    <row r="16" spans="1:51">
      <c r="A16" s="47" t="s">
        <v>138</v>
      </c>
      <c r="B16" s="24" t="s">
        <v>140</v>
      </c>
      <c r="C16" s="177" t="s">
        <v>139</v>
      </c>
      <c r="D16" s="133">
        <v>7222.8439796311977</v>
      </c>
      <c r="E16" s="88">
        <v>18156.682476001588</v>
      </c>
      <c r="F16" s="88">
        <v>796.5821690045434</v>
      </c>
      <c r="G16" s="88">
        <v>1062.5851195563516</v>
      </c>
      <c r="H16" s="88">
        <v>305.23442927680912</v>
      </c>
      <c r="I16" s="88">
        <v>966.49016466789283</v>
      </c>
      <c r="J16" s="88">
        <v>178.29982948720709</v>
      </c>
      <c r="K16" s="88">
        <v>4974.6899541901867</v>
      </c>
      <c r="L16" s="88">
        <v>1400.8153371216622</v>
      </c>
      <c r="M16" s="88">
        <v>276.56297972173542</v>
      </c>
      <c r="N16" s="88">
        <v>150.10463234748897</v>
      </c>
      <c r="O16" s="88">
        <v>346.25006755573264</v>
      </c>
      <c r="P16" s="88">
        <v>646.22419341246552</v>
      </c>
      <c r="Q16" s="88">
        <v>2990.3863219671875</v>
      </c>
      <c r="R16" s="88">
        <v>16215.870587782672</v>
      </c>
      <c r="S16" s="88">
        <v>493.5546051701719</v>
      </c>
      <c r="T16" s="88">
        <v>15197.469944177288</v>
      </c>
      <c r="U16" s="88">
        <v>6518.1681655058846</v>
      </c>
      <c r="V16" s="88">
        <v>3819.0253300439199</v>
      </c>
      <c r="W16" s="88">
        <v>10689.868180422916</v>
      </c>
      <c r="X16" s="88">
        <v>869.95257657027582</v>
      </c>
      <c r="Y16" s="88">
        <v>3704.7662668397561</v>
      </c>
      <c r="Z16" s="88">
        <v>286.97459444324267</v>
      </c>
      <c r="AA16" s="88">
        <v>4151.4757341485229</v>
      </c>
      <c r="AB16" s="88">
        <v>16.405644041527406</v>
      </c>
      <c r="AC16" s="88">
        <v>275.13679576780959</v>
      </c>
      <c r="AD16" s="88">
        <v>1231.7836686762537</v>
      </c>
      <c r="AE16" s="88">
        <v>6644.1770420250459</v>
      </c>
      <c r="AF16" s="88">
        <v>1583.5412659775693</v>
      </c>
      <c r="AG16" s="88">
        <v>6859.141961199748</v>
      </c>
      <c r="AH16" s="88">
        <v>4514.1480893422668</v>
      </c>
      <c r="AI16" s="88">
        <v>2279.0538435753465</v>
      </c>
      <c r="AJ16" s="88">
        <v>3125.9559068156123</v>
      </c>
      <c r="AK16" s="88">
        <v>152.36758185767331</v>
      </c>
      <c r="AL16" s="131">
        <v>408.77371910825758</v>
      </c>
      <c r="AM16" s="135">
        <f t="shared" si="0"/>
        <v>128511.36315743381</v>
      </c>
      <c r="AN16" s="133">
        <v>16752.768137609579</v>
      </c>
      <c r="AO16" s="131">
        <v>0</v>
      </c>
      <c r="AP16" s="135">
        <f t="shared" si="1"/>
        <v>16752.768137609579</v>
      </c>
      <c r="AQ16" s="133">
        <v>0</v>
      </c>
      <c r="AR16" s="131">
        <v>2215.8903324198336</v>
      </c>
      <c r="AS16" s="135">
        <f t="shared" si="2"/>
        <v>2215.8903324198336</v>
      </c>
      <c r="AT16" s="137">
        <v>2620.0933438895067</v>
      </c>
      <c r="AU16" s="135">
        <f t="shared" si="3"/>
        <v>21588.75181391892</v>
      </c>
      <c r="AV16" s="99">
        <f t="shared" si="4"/>
        <v>150100.11497135274</v>
      </c>
      <c r="AY16" s="175"/>
    </row>
    <row r="17" spans="1:51">
      <c r="A17" s="47" t="s">
        <v>141</v>
      </c>
      <c r="B17" s="24" t="s">
        <v>143</v>
      </c>
      <c r="C17" s="177" t="s">
        <v>142</v>
      </c>
      <c r="D17" s="133">
        <v>4448.1817658753625</v>
      </c>
      <c r="E17" s="88">
        <v>4089.9311888463976</v>
      </c>
      <c r="F17" s="88">
        <v>3571.3276125843299</v>
      </c>
      <c r="G17" s="88">
        <v>1876.9773325300191</v>
      </c>
      <c r="H17" s="88">
        <v>792.51282978803499</v>
      </c>
      <c r="I17" s="88">
        <v>201.59612431554999</v>
      </c>
      <c r="J17" s="88">
        <v>1822.1513314553742</v>
      </c>
      <c r="K17" s="88">
        <v>4133.1070753015756</v>
      </c>
      <c r="L17" s="88">
        <v>1145.5270831963371</v>
      </c>
      <c r="M17" s="88">
        <v>80.63934177473071</v>
      </c>
      <c r="N17" s="88">
        <v>878.2255586708452</v>
      </c>
      <c r="O17" s="88">
        <v>296.88565799511809</v>
      </c>
      <c r="P17" s="88">
        <v>239.58488888769205</v>
      </c>
      <c r="Q17" s="88">
        <v>1099.7762239309511</v>
      </c>
      <c r="R17" s="88">
        <v>6062.4456379845433</v>
      </c>
      <c r="S17" s="88">
        <v>48.896940691530872</v>
      </c>
      <c r="T17" s="88">
        <v>144.68641009877041</v>
      </c>
      <c r="U17" s="88">
        <v>466.06160219929018</v>
      </c>
      <c r="V17" s="88">
        <v>505.30030619014991</v>
      </c>
      <c r="W17" s="88">
        <v>114.31358197366055</v>
      </c>
      <c r="X17" s="88">
        <v>21.920340720960308</v>
      </c>
      <c r="Y17" s="88">
        <v>977.95182519401908</v>
      </c>
      <c r="Z17" s="88">
        <v>177.34420127753489</v>
      </c>
      <c r="AA17" s="88">
        <v>527.82254460658669</v>
      </c>
      <c r="AB17" s="88">
        <v>53.930544251740315</v>
      </c>
      <c r="AC17" s="88">
        <v>133.37403096748807</v>
      </c>
      <c r="AD17" s="88">
        <v>96.810027454450889</v>
      </c>
      <c r="AE17" s="88">
        <v>688.99092078399383</v>
      </c>
      <c r="AF17" s="88">
        <v>356.63439732401173</v>
      </c>
      <c r="AG17" s="88">
        <v>593.02593842481565</v>
      </c>
      <c r="AH17" s="88">
        <v>340.40651142271162</v>
      </c>
      <c r="AI17" s="88">
        <v>374.87810175121172</v>
      </c>
      <c r="AJ17" s="88">
        <v>6014.642349753768</v>
      </c>
      <c r="AK17" s="88">
        <v>60.021290542465145</v>
      </c>
      <c r="AL17" s="131">
        <v>440.45348999056284</v>
      </c>
      <c r="AM17" s="135">
        <f t="shared" si="0"/>
        <v>42876.335008756585</v>
      </c>
      <c r="AN17" s="133">
        <v>39036.081322543527</v>
      </c>
      <c r="AO17" s="131">
        <v>0</v>
      </c>
      <c r="AP17" s="135">
        <f t="shared" si="1"/>
        <v>39036.081322543527</v>
      </c>
      <c r="AQ17" s="133">
        <v>0</v>
      </c>
      <c r="AR17" s="131">
        <v>2903.0627426233023</v>
      </c>
      <c r="AS17" s="135">
        <f t="shared" si="2"/>
        <v>2903.0627426233023</v>
      </c>
      <c r="AT17" s="137">
        <v>1253.1967358127581</v>
      </c>
      <c r="AU17" s="135">
        <f t="shared" si="3"/>
        <v>43192.340800979589</v>
      </c>
      <c r="AV17" s="99">
        <f t="shared" si="4"/>
        <v>86068.675809736174</v>
      </c>
      <c r="AY17" s="175"/>
    </row>
    <row r="18" spans="1:51">
      <c r="A18" s="47" t="s">
        <v>144</v>
      </c>
      <c r="B18" s="24" t="s">
        <v>146</v>
      </c>
      <c r="C18" s="178" t="s">
        <v>145</v>
      </c>
      <c r="D18" s="133">
        <v>491.844196174557</v>
      </c>
      <c r="E18" s="88">
        <v>2577.2261589798263</v>
      </c>
      <c r="F18" s="88">
        <v>3269.9397648095669</v>
      </c>
      <c r="G18" s="88">
        <v>339.49780625973466</v>
      </c>
      <c r="H18" s="88">
        <v>363.78164226928163</v>
      </c>
      <c r="I18" s="88">
        <v>29.35565605719318</v>
      </c>
      <c r="J18" s="88">
        <v>772.4363654023125</v>
      </c>
      <c r="K18" s="88">
        <v>12594.895133013124</v>
      </c>
      <c r="L18" s="88">
        <v>2370.6383689354025</v>
      </c>
      <c r="M18" s="88">
        <v>76.625868098877135</v>
      </c>
      <c r="N18" s="88">
        <v>548.02526059192189</v>
      </c>
      <c r="O18" s="88">
        <v>416.91720407810556</v>
      </c>
      <c r="P18" s="88">
        <v>212.71992494869843</v>
      </c>
      <c r="Q18" s="88">
        <v>911.27460015528436</v>
      </c>
      <c r="R18" s="88">
        <v>97339.985752465072</v>
      </c>
      <c r="S18" s="88">
        <v>774.05007638860934</v>
      </c>
      <c r="T18" s="88">
        <v>1320.7953747896368</v>
      </c>
      <c r="U18" s="88">
        <v>3896.740373845108</v>
      </c>
      <c r="V18" s="88">
        <v>516.45877701734594</v>
      </c>
      <c r="W18" s="88">
        <v>291.61309512868235</v>
      </c>
      <c r="X18" s="88">
        <v>40.478951135364753</v>
      </c>
      <c r="Y18" s="88">
        <v>842.09849075586578</v>
      </c>
      <c r="Z18" s="88">
        <v>201.58219937732599</v>
      </c>
      <c r="AA18" s="88">
        <v>1100.5128215395071</v>
      </c>
      <c r="AB18" s="88">
        <v>20.812503719849659</v>
      </c>
      <c r="AC18" s="88">
        <v>179.65146573141914</v>
      </c>
      <c r="AD18" s="88">
        <v>97.264429668066981</v>
      </c>
      <c r="AE18" s="88">
        <v>1309.6322976214965</v>
      </c>
      <c r="AF18" s="88">
        <v>407.19456353033871</v>
      </c>
      <c r="AG18" s="88">
        <v>509.8933028338941</v>
      </c>
      <c r="AH18" s="88">
        <v>146.97800056913167</v>
      </c>
      <c r="AI18" s="88">
        <v>175.12841267712349</v>
      </c>
      <c r="AJ18" s="88">
        <v>176.72874051136142</v>
      </c>
      <c r="AK18" s="88">
        <v>51.36982866845166</v>
      </c>
      <c r="AL18" s="131">
        <v>667.07741353668087</v>
      </c>
      <c r="AM18" s="135">
        <f t="shared" si="0"/>
        <v>135041.22482128418</v>
      </c>
      <c r="AN18" s="133">
        <v>6616.1996698668336</v>
      </c>
      <c r="AO18" s="131">
        <v>0</v>
      </c>
      <c r="AP18" s="135">
        <f t="shared" si="1"/>
        <v>6616.1996698668336</v>
      </c>
      <c r="AQ18" s="133">
        <v>523.69358812448399</v>
      </c>
      <c r="AR18" s="131">
        <v>1838.7943326659124</v>
      </c>
      <c r="AS18" s="135">
        <f t="shared" si="2"/>
        <v>2362.4879207903964</v>
      </c>
      <c r="AT18" s="137">
        <v>8836.3893212490693</v>
      </c>
      <c r="AU18" s="135">
        <f t="shared" si="3"/>
        <v>17815.076911906301</v>
      </c>
      <c r="AV18" s="99">
        <f t="shared" si="4"/>
        <v>152856.30173319048</v>
      </c>
      <c r="AY18" s="175"/>
    </row>
    <row r="19" spans="1:51">
      <c r="A19" s="47" t="s">
        <v>147</v>
      </c>
      <c r="B19" s="24" t="s">
        <v>149</v>
      </c>
      <c r="C19" s="178" t="s">
        <v>148</v>
      </c>
      <c r="D19" s="133">
        <v>922.89735487513065</v>
      </c>
      <c r="E19" s="88">
        <v>5264.879954199163</v>
      </c>
      <c r="F19" s="88">
        <v>1627.1393086617131</v>
      </c>
      <c r="G19" s="88">
        <v>846.49301402435401</v>
      </c>
      <c r="H19" s="88">
        <v>165.09517344068897</v>
      </c>
      <c r="I19" s="88">
        <v>49.022283555952569</v>
      </c>
      <c r="J19" s="88">
        <v>65.93165497298169</v>
      </c>
      <c r="K19" s="88">
        <v>1093.9313534374078</v>
      </c>
      <c r="L19" s="88">
        <v>14653.162991303456</v>
      </c>
      <c r="M19" s="88">
        <v>571.35116055149024</v>
      </c>
      <c r="N19" s="88">
        <v>1322.2278635144212</v>
      </c>
      <c r="O19" s="88">
        <v>515.69919667098168</v>
      </c>
      <c r="P19" s="88">
        <v>930.45216337515126</v>
      </c>
      <c r="Q19" s="88">
        <v>9528.8741342650083</v>
      </c>
      <c r="R19" s="88">
        <v>25969.565093883564</v>
      </c>
      <c r="S19" s="88">
        <v>21.670929728566442</v>
      </c>
      <c r="T19" s="88">
        <v>537.23781180031006</v>
      </c>
      <c r="U19" s="88">
        <v>648.89425626240472</v>
      </c>
      <c r="V19" s="88">
        <v>151.96334093099949</v>
      </c>
      <c r="W19" s="88">
        <v>158.94301559647471</v>
      </c>
      <c r="X19" s="88">
        <v>118.56653771185927</v>
      </c>
      <c r="Y19" s="88">
        <v>267.06286905918864</v>
      </c>
      <c r="Z19" s="88">
        <v>118.17008745406685</v>
      </c>
      <c r="AA19" s="88">
        <v>4537.3887040281134</v>
      </c>
      <c r="AB19" s="88">
        <v>10.271881235161429</v>
      </c>
      <c r="AC19" s="88">
        <v>107.6375707690367</v>
      </c>
      <c r="AD19" s="88">
        <v>38.372628951843495</v>
      </c>
      <c r="AE19" s="88">
        <v>1082.8154340384049</v>
      </c>
      <c r="AF19" s="88">
        <v>263.92405692463666</v>
      </c>
      <c r="AG19" s="88">
        <v>404.38817297670539</v>
      </c>
      <c r="AH19" s="88">
        <v>132.81228974450772</v>
      </c>
      <c r="AI19" s="88">
        <v>661.9054787385046</v>
      </c>
      <c r="AJ19" s="88">
        <v>275.83352372418864</v>
      </c>
      <c r="AK19" s="88">
        <v>43.920271014235809</v>
      </c>
      <c r="AL19" s="131">
        <v>297.24727284144672</v>
      </c>
      <c r="AM19" s="135">
        <f t="shared" si="0"/>
        <v>73405.748834262107</v>
      </c>
      <c r="AN19" s="133">
        <v>7318.7723827524833</v>
      </c>
      <c r="AO19" s="131">
        <v>0</v>
      </c>
      <c r="AP19" s="135">
        <f t="shared" si="1"/>
        <v>7318.7723827524833</v>
      </c>
      <c r="AQ19" s="133">
        <v>3646.5568851011471</v>
      </c>
      <c r="AR19" s="131">
        <v>2758.0939502199508</v>
      </c>
      <c r="AS19" s="135">
        <f t="shared" si="2"/>
        <v>6404.6508353210975</v>
      </c>
      <c r="AT19" s="137">
        <v>22125.30488579168</v>
      </c>
      <c r="AU19" s="135">
        <f t="shared" si="3"/>
        <v>35848.728103865258</v>
      </c>
      <c r="AV19" s="99">
        <f t="shared" si="4"/>
        <v>109254.47693812737</v>
      </c>
      <c r="AY19" s="175"/>
    </row>
    <row r="20" spans="1:51">
      <c r="A20" s="47" t="s">
        <v>298</v>
      </c>
      <c r="B20" s="24" t="s">
        <v>299</v>
      </c>
      <c r="C20" s="178" t="s">
        <v>300</v>
      </c>
      <c r="D20" s="133">
        <v>411.66119227923826</v>
      </c>
      <c r="E20" s="88">
        <v>4136.5356300072117</v>
      </c>
      <c r="F20" s="88">
        <v>532.39179494554685</v>
      </c>
      <c r="G20" s="88">
        <v>412.49035378338522</v>
      </c>
      <c r="H20" s="88">
        <v>126.69635723647174</v>
      </c>
      <c r="I20" s="88">
        <v>56.103707460139958</v>
      </c>
      <c r="J20" s="88">
        <v>52.490081151228367</v>
      </c>
      <c r="K20" s="88">
        <v>953.29549277686976</v>
      </c>
      <c r="L20" s="88">
        <v>1405.2362328013587</v>
      </c>
      <c r="M20" s="88">
        <v>568.93170199620192</v>
      </c>
      <c r="N20" s="88">
        <v>131.41495245523723</v>
      </c>
      <c r="O20" s="88">
        <v>2316.5036542060247</v>
      </c>
      <c r="P20" s="88">
        <v>58.03812618017966</v>
      </c>
      <c r="Q20" s="88">
        <v>130.29135582266642</v>
      </c>
      <c r="R20" s="88">
        <v>10783.157491799693</v>
      </c>
      <c r="S20" s="88">
        <v>2080.9837220490272</v>
      </c>
      <c r="T20" s="88">
        <v>833.94003383839276</v>
      </c>
      <c r="U20" s="88">
        <v>715.20545988312915</v>
      </c>
      <c r="V20" s="88">
        <v>435.93917192458923</v>
      </c>
      <c r="W20" s="88">
        <v>911.85865210457473</v>
      </c>
      <c r="X20" s="88">
        <v>104.99898504254408</v>
      </c>
      <c r="Y20" s="88">
        <v>349.86093632892033</v>
      </c>
      <c r="Z20" s="88">
        <v>694.69157149570572</v>
      </c>
      <c r="AA20" s="88">
        <v>4746.484249337348</v>
      </c>
      <c r="AB20" s="88">
        <v>772.85696406186241</v>
      </c>
      <c r="AC20" s="88">
        <v>445.94423441372555</v>
      </c>
      <c r="AD20" s="88">
        <v>114.31803812115575</v>
      </c>
      <c r="AE20" s="88">
        <v>1207.8270011536529</v>
      </c>
      <c r="AF20" s="88">
        <v>338.94106369327085</v>
      </c>
      <c r="AG20" s="88">
        <v>885.63068949931608</v>
      </c>
      <c r="AH20" s="88">
        <v>956.54942155579977</v>
      </c>
      <c r="AI20" s="88">
        <v>270.7711794584846</v>
      </c>
      <c r="AJ20" s="88">
        <v>276.20540221837064</v>
      </c>
      <c r="AK20" s="88">
        <v>118.4036819223592</v>
      </c>
      <c r="AL20" s="131">
        <v>677.60948523065542</v>
      </c>
      <c r="AM20" s="135">
        <f t="shared" si="0"/>
        <v>39014.258068234354</v>
      </c>
      <c r="AN20" s="133">
        <v>33890.541625985701</v>
      </c>
      <c r="AO20" s="131">
        <v>0</v>
      </c>
      <c r="AP20" s="135">
        <f t="shared" si="1"/>
        <v>33890.541625985701</v>
      </c>
      <c r="AQ20" s="133">
        <v>61304.300871316089</v>
      </c>
      <c r="AR20" s="131">
        <v>1961.638463418195</v>
      </c>
      <c r="AS20" s="135">
        <f t="shared" si="2"/>
        <v>63265.939334734285</v>
      </c>
      <c r="AT20" s="137">
        <v>4335.9649224260947</v>
      </c>
      <c r="AU20" s="135">
        <f t="shared" si="3"/>
        <v>101492.44588314608</v>
      </c>
      <c r="AV20" s="99">
        <f t="shared" si="4"/>
        <v>140506.70395138045</v>
      </c>
      <c r="AY20" s="175"/>
    </row>
    <row r="21" spans="1:51">
      <c r="A21" s="47" t="s">
        <v>150</v>
      </c>
      <c r="B21" s="24" t="s">
        <v>152</v>
      </c>
      <c r="C21" s="178" t="s">
        <v>151</v>
      </c>
      <c r="D21" s="133">
        <v>51.848667573206342</v>
      </c>
      <c r="E21" s="88">
        <v>15.901853325385758</v>
      </c>
      <c r="F21" s="88">
        <v>18.295437235063496</v>
      </c>
      <c r="G21" s="88">
        <v>119.55783878136194</v>
      </c>
      <c r="H21" s="88">
        <v>18.031479035494193</v>
      </c>
      <c r="I21" s="88">
        <v>24.917314140170557</v>
      </c>
      <c r="J21" s="88">
        <v>9.3508187873521713</v>
      </c>
      <c r="K21" s="88">
        <v>43.027489524918295</v>
      </c>
      <c r="L21" s="88">
        <v>13.281931146097339</v>
      </c>
      <c r="M21" s="88">
        <v>0.70145379380575223</v>
      </c>
      <c r="N21" s="88">
        <v>74.372661249221053</v>
      </c>
      <c r="O21" s="88">
        <v>141.43028713766986</v>
      </c>
      <c r="P21" s="88">
        <v>10.00219518220338</v>
      </c>
      <c r="Q21" s="88">
        <v>29.003071930998431</v>
      </c>
      <c r="R21" s="88">
        <v>85.252941584469283</v>
      </c>
      <c r="S21" s="88">
        <v>3.0645590826670239</v>
      </c>
      <c r="T21" s="88">
        <v>582.79592630325237</v>
      </c>
      <c r="U21" s="88">
        <v>195.70350668113844</v>
      </c>
      <c r="V21" s="88">
        <v>17.354200621985335</v>
      </c>
      <c r="W21" s="88">
        <v>235.55395325220093</v>
      </c>
      <c r="X21" s="88">
        <v>96.601364189772951</v>
      </c>
      <c r="Y21" s="88">
        <v>52.040094094835325</v>
      </c>
      <c r="Z21" s="88">
        <v>43.307811856218429</v>
      </c>
      <c r="AA21" s="88">
        <v>2214.2660881288921</v>
      </c>
      <c r="AB21" s="88">
        <v>35.251322193724249</v>
      </c>
      <c r="AC21" s="88">
        <v>31.127632912057638</v>
      </c>
      <c r="AD21" s="88">
        <v>16.775568697573647</v>
      </c>
      <c r="AE21" s="88">
        <v>194.58503477162793</v>
      </c>
      <c r="AF21" s="88">
        <v>101.83861209039591</v>
      </c>
      <c r="AG21" s="88">
        <v>373.33300663749924</v>
      </c>
      <c r="AH21" s="88">
        <v>308.03590757253988</v>
      </c>
      <c r="AI21" s="88">
        <v>139.72492003560239</v>
      </c>
      <c r="AJ21" s="88">
        <v>961.65419527518861</v>
      </c>
      <c r="AK21" s="88">
        <v>8.0510000574639147</v>
      </c>
      <c r="AL21" s="131">
        <v>158.85011690097849</v>
      </c>
      <c r="AM21" s="135">
        <f t="shared" si="0"/>
        <v>6424.8902617830327</v>
      </c>
      <c r="AN21" s="133">
        <v>20288.853539044751</v>
      </c>
      <c r="AO21" s="131">
        <v>16.193650212150374</v>
      </c>
      <c r="AP21" s="135">
        <f t="shared" si="1"/>
        <v>20305.0471892569</v>
      </c>
      <c r="AQ21" s="133">
        <v>2474.5611814033628</v>
      </c>
      <c r="AR21" s="131">
        <v>296.74903029450013</v>
      </c>
      <c r="AS21" s="135">
        <f t="shared" si="2"/>
        <v>2771.310211697863</v>
      </c>
      <c r="AT21" s="137">
        <v>1507.1661048327287</v>
      </c>
      <c r="AU21" s="135">
        <f t="shared" si="3"/>
        <v>24583.523505787492</v>
      </c>
      <c r="AV21" s="99">
        <f t="shared" si="4"/>
        <v>31008.413767570524</v>
      </c>
      <c r="AY21" s="175"/>
    </row>
    <row r="22" spans="1:51">
      <c r="A22" s="47" t="s">
        <v>153</v>
      </c>
      <c r="B22" s="24" t="s">
        <v>155</v>
      </c>
      <c r="C22" s="178" t="s">
        <v>154</v>
      </c>
      <c r="D22" s="133">
        <v>1300.6232010135616</v>
      </c>
      <c r="E22" s="88">
        <v>924.97111535496049</v>
      </c>
      <c r="F22" s="88">
        <v>708.82671289293785</v>
      </c>
      <c r="G22" s="88">
        <v>331.16654265103392</v>
      </c>
      <c r="H22" s="88">
        <v>138.4415077442678</v>
      </c>
      <c r="I22" s="88">
        <v>102.70719397775578</v>
      </c>
      <c r="J22" s="88">
        <v>53.87107168485835</v>
      </c>
      <c r="K22" s="88">
        <v>552.33806793048086</v>
      </c>
      <c r="L22" s="88">
        <v>649.49619218475482</v>
      </c>
      <c r="M22" s="88">
        <v>37.790607457600196</v>
      </c>
      <c r="N22" s="88">
        <v>129.26918947981349</v>
      </c>
      <c r="O22" s="88">
        <v>95.04537173554688</v>
      </c>
      <c r="P22" s="88">
        <v>38.950843250231323</v>
      </c>
      <c r="Q22" s="88">
        <v>169.03935604479403</v>
      </c>
      <c r="R22" s="88">
        <v>3150.9955243023119</v>
      </c>
      <c r="S22" s="88">
        <v>90.145434171983155</v>
      </c>
      <c r="T22" s="88">
        <v>1105.8052582299811</v>
      </c>
      <c r="U22" s="88">
        <v>479.776031141771</v>
      </c>
      <c r="V22" s="88">
        <v>805.00117428420003</v>
      </c>
      <c r="W22" s="88">
        <v>492.83808691897548</v>
      </c>
      <c r="X22" s="88">
        <v>108.2319171869586</v>
      </c>
      <c r="Y22" s="88">
        <v>503.13215387541874</v>
      </c>
      <c r="Z22" s="88">
        <v>253.70452387685202</v>
      </c>
      <c r="AA22" s="88">
        <v>1109.35079772891</v>
      </c>
      <c r="AB22" s="88">
        <v>73.691771356265548</v>
      </c>
      <c r="AC22" s="88">
        <v>397.10514629901178</v>
      </c>
      <c r="AD22" s="88">
        <v>319.07923099895271</v>
      </c>
      <c r="AE22" s="88">
        <v>524.47599356917431</v>
      </c>
      <c r="AF22" s="88">
        <v>166.74755875653059</v>
      </c>
      <c r="AG22" s="88">
        <v>578.05216736437001</v>
      </c>
      <c r="AH22" s="88">
        <v>949.14735469879156</v>
      </c>
      <c r="AI22" s="88">
        <v>621.88879502727013</v>
      </c>
      <c r="AJ22" s="88">
        <v>945.95247680097646</v>
      </c>
      <c r="AK22" s="88">
        <v>138.90451460706905</v>
      </c>
      <c r="AL22" s="131">
        <v>413.95063804829954</v>
      </c>
      <c r="AM22" s="135">
        <f t="shared" si="0"/>
        <v>18460.51352264667</v>
      </c>
      <c r="AN22" s="133">
        <v>29928.968010672859</v>
      </c>
      <c r="AO22" s="131">
        <v>68.249108665915287</v>
      </c>
      <c r="AP22" s="135">
        <f t="shared" si="1"/>
        <v>29997.217119338773</v>
      </c>
      <c r="AQ22" s="133">
        <v>0</v>
      </c>
      <c r="AR22" s="131">
        <v>0</v>
      </c>
      <c r="AS22" s="135">
        <f t="shared" si="2"/>
        <v>0</v>
      </c>
      <c r="AT22" s="137">
        <v>4102.6442736183735</v>
      </c>
      <c r="AU22" s="135">
        <f t="shared" si="3"/>
        <v>34099.861392957144</v>
      </c>
      <c r="AV22" s="99">
        <f t="shared" si="4"/>
        <v>52560.37491560381</v>
      </c>
      <c r="AY22" s="175"/>
    </row>
    <row r="23" spans="1:51">
      <c r="A23" s="47" t="s">
        <v>156</v>
      </c>
      <c r="B23" s="24" t="s">
        <v>158</v>
      </c>
      <c r="C23" s="178" t="s">
        <v>157</v>
      </c>
      <c r="D23" s="133">
        <v>610.12379708287142</v>
      </c>
      <c r="E23" s="88">
        <v>6.1794739063453381</v>
      </c>
      <c r="F23" s="88">
        <v>7.5574694081828744</v>
      </c>
      <c r="G23" s="88">
        <v>40.672616685663243</v>
      </c>
      <c r="H23" s="88">
        <v>4.2459664896095459</v>
      </c>
      <c r="I23" s="88">
        <v>0</v>
      </c>
      <c r="J23" s="88">
        <v>2.7971421188003727E-2</v>
      </c>
      <c r="K23" s="88">
        <v>19.154522267822415</v>
      </c>
      <c r="L23" s="88">
        <v>0.30982679497547916</v>
      </c>
      <c r="M23" s="88">
        <v>0.34063351849432993</v>
      </c>
      <c r="N23" s="88">
        <v>4.6233337818704259</v>
      </c>
      <c r="O23" s="88">
        <v>2.3627082953014025</v>
      </c>
      <c r="P23" s="88">
        <v>229.18093347498549</v>
      </c>
      <c r="Q23" s="88">
        <v>2.8164458543340753</v>
      </c>
      <c r="R23" s="88">
        <v>320.28818628892498</v>
      </c>
      <c r="S23" s="88">
        <v>0.12560575107784663</v>
      </c>
      <c r="T23" s="88">
        <v>51.399462457207946</v>
      </c>
      <c r="U23" s="88">
        <v>16.455130752807491</v>
      </c>
      <c r="V23" s="88">
        <v>99.459096477271004</v>
      </c>
      <c r="W23" s="88">
        <v>13.338651628444303</v>
      </c>
      <c r="X23" s="88">
        <v>12.103645461426121</v>
      </c>
      <c r="Y23" s="88">
        <v>140.38100900383134</v>
      </c>
      <c r="Z23" s="88">
        <v>182.81973415108055</v>
      </c>
      <c r="AA23" s="88">
        <v>0.33237427483531845</v>
      </c>
      <c r="AB23" s="88">
        <v>1.4162798832314265</v>
      </c>
      <c r="AC23" s="88">
        <v>19.748055920993586</v>
      </c>
      <c r="AD23" s="88">
        <v>42.507727110325682</v>
      </c>
      <c r="AE23" s="88">
        <v>38.252763919050153</v>
      </c>
      <c r="AF23" s="88">
        <v>24.164730204891086</v>
      </c>
      <c r="AG23" s="88">
        <v>67.753232532373147</v>
      </c>
      <c r="AH23" s="88">
        <v>68.23745264453764</v>
      </c>
      <c r="AI23" s="88">
        <v>326.96704787005427</v>
      </c>
      <c r="AJ23" s="88">
        <v>432.3393552355023</v>
      </c>
      <c r="AK23" s="88">
        <v>304.26996121596773</v>
      </c>
      <c r="AL23" s="131">
        <v>1766.8912454997012</v>
      </c>
      <c r="AM23" s="135">
        <f t="shared" si="0"/>
        <v>4856.8464472651794</v>
      </c>
      <c r="AN23" s="133">
        <v>2962.7683034266747</v>
      </c>
      <c r="AO23" s="131">
        <v>412.80813207338491</v>
      </c>
      <c r="AP23" s="135">
        <f t="shared" si="1"/>
        <v>3375.5764355000597</v>
      </c>
      <c r="AQ23" s="133">
        <v>0</v>
      </c>
      <c r="AR23" s="131">
        <v>0</v>
      </c>
      <c r="AS23" s="135">
        <f t="shared" si="2"/>
        <v>0</v>
      </c>
      <c r="AT23" s="137">
        <v>0</v>
      </c>
      <c r="AU23" s="135">
        <f t="shared" si="3"/>
        <v>3375.5764355000597</v>
      </c>
      <c r="AV23" s="99">
        <f t="shared" si="4"/>
        <v>8232.4228827652387</v>
      </c>
      <c r="AY23" s="175"/>
    </row>
    <row r="24" spans="1:51">
      <c r="A24" s="47" t="s">
        <v>159</v>
      </c>
      <c r="B24" s="24" t="s">
        <v>161</v>
      </c>
      <c r="C24" s="178" t="s">
        <v>160</v>
      </c>
      <c r="D24" s="133">
        <v>0.60082060870264276</v>
      </c>
      <c r="E24" s="88">
        <v>1140.3720651670201</v>
      </c>
      <c r="F24" s="88">
        <v>188.60123420076246</v>
      </c>
      <c r="G24" s="88">
        <v>1460.5801314346445</v>
      </c>
      <c r="H24" s="88">
        <v>8.1295027227455652</v>
      </c>
      <c r="I24" s="88">
        <v>8.8113377361419123E-2</v>
      </c>
      <c r="J24" s="88">
        <v>0.67752613823443231</v>
      </c>
      <c r="K24" s="88">
        <v>836.37224806308438</v>
      </c>
      <c r="L24" s="88">
        <v>7926.4583577446137</v>
      </c>
      <c r="M24" s="88">
        <v>0.1223809244508693</v>
      </c>
      <c r="N24" s="88">
        <v>97.349937702983937</v>
      </c>
      <c r="O24" s="88">
        <v>2574.4420834393013</v>
      </c>
      <c r="P24" s="88">
        <v>61.374710406194914</v>
      </c>
      <c r="Q24" s="88">
        <v>493.9856461928992</v>
      </c>
      <c r="R24" s="88">
        <v>3442.7737175397483</v>
      </c>
      <c r="S24" s="88">
        <v>24.881170452002177</v>
      </c>
      <c r="T24" s="88">
        <v>1840.0707860170635</v>
      </c>
      <c r="U24" s="88">
        <v>66.505020446592312</v>
      </c>
      <c r="V24" s="88">
        <v>3.8683096068681593</v>
      </c>
      <c r="W24" s="88">
        <v>2.2120651718438609</v>
      </c>
      <c r="X24" s="88">
        <v>420.73393669736669</v>
      </c>
      <c r="Y24" s="88">
        <v>771.09413926708442</v>
      </c>
      <c r="Z24" s="88">
        <v>33.52849988134156</v>
      </c>
      <c r="AA24" s="88">
        <v>351.1895987395734</v>
      </c>
      <c r="AB24" s="88">
        <v>0.10672352472117012</v>
      </c>
      <c r="AC24" s="88">
        <v>15.470338110906543</v>
      </c>
      <c r="AD24" s="88">
        <v>19.690679276733213</v>
      </c>
      <c r="AE24" s="88">
        <v>14.844514099826654</v>
      </c>
      <c r="AF24" s="88">
        <v>2.9111970152282201</v>
      </c>
      <c r="AG24" s="88">
        <v>15.676024846966094</v>
      </c>
      <c r="AH24" s="88">
        <v>484.33009050386823</v>
      </c>
      <c r="AI24" s="88">
        <v>85.502785135231932</v>
      </c>
      <c r="AJ24" s="88">
        <v>750.43834027272351</v>
      </c>
      <c r="AK24" s="88">
        <v>9.4913321263458919</v>
      </c>
      <c r="AL24" s="131">
        <v>88.565170070132993</v>
      </c>
      <c r="AM24" s="135">
        <f t="shared" si="0"/>
        <v>23233.039196925158</v>
      </c>
      <c r="AN24" s="133">
        <v>767.50447042580686</v>
      </c>
      <c r="AO24" s="131">
        <v>219.86625245737383</v>
      </c>
      <c r="AP24" s="135">
        <f t="shared" si="1"/>
        <v>987.37072288318063</v>
      </c>
      <c r="AQ24" s="133">
        <v>0</v>
      </c>
      <c r="AR24" s="131">
        <v>1.5870621478490778</v>
      </c>
      <c r="AS24" s="135">
        <f t="shared" si="2"/>
        <v>1.5870621478490778</v>
      </c>
      <c r="AT24" s="137">
        <v>5276.9865625559578</v>
      </c>
      <c r="AU24" s="135">
        <f t="shared" si="3"/>
        <v>6265.9443475869875</v>
      </c>
      <c r="AV24" s="99">
        <f t="shared" si="4"/>
        <v>29498.983544512146</v>
      </c>
      <c r="AY24" s="175"/>
    </row>
    <row r="25" spans="1:51">
      <c r="A25" s="47" t="s">
        <v>162</v>
      </c>
      <c r="B25" s="24" t="s">
        <v>164</v>
      </c>
      <c r="C25" s="178" t="s">
        <v>163</v>
      </c>
      <c r="D25" s="133">
        <v>176.50597133683237</v>
      </c>
      <c r="E25" s="88">
        <v>281.98400789785182</v>
      </c>
      <c r="F25" s="88">
        <v>51.934843918977343</v>
      </c>
      <c r="G25" s="88">
        <v>467.05712157652306</v>
      </c>
      <c r="H25" s="88">
        <v>24.006963132052416</v>
      </c>
      <c r="I25" s="88">
        <v>0</v>
      </c>
      <c r="J25" s="88">
        <v>0.35723191459825704</v>
      </c>
      <c r="K25" s="88">
        <v>1650.1014879937657</v>
      </c>
      <c r="L25" s="88">
        <v>2556.4950284987062</v>
      </c>
      <c r="M25" s="88">
        <v>110.52200355198467</v>
      </c>
      <c r="N25" s="88">
        <v>60.416330631038583</v>
      </c>
      <c r="O25" s="88">
        <v>41.615629374439706</v>
      </c>
      <c r="P25" s="88">
        <v>136.72751922694127</v>
      </c>
      <c r="Q25" s="88">
        <v>58.098084046094712</v>
      </c>
      <c r="R25" s="88">
        <v>57755.309175320101</v>
      </c>
      <c r="S25" s="88">
        <v>24.318410961910384</v>
      </c>
      <c r="T25" s="88">
        <v>928.00262355725681</v>
      </c>
      <c r="U25" s="88">
        <v>106.68622866957273</v>
      </c>
      <c r="V25" s="88">
        <v>136.72021115212277</v>
      </c>
      <c r="W25" s="88">
        <v>1103.6209770769915</v>
      </c>
      <c r="X25" s="88">
        <v>429.05767442278022</v>
      </c>
      <c r="Y25" s="88">
        <v>282.58766857526109</v>
      </c>
      <c r="Z25" s="88">
        <v>249.81981354972729</v>
      </c>
      <c r="AA25" s="88">
        <v>733.72534995424485</v>
      </c>
      <c r="AB25" s="88">
        <v>904.66310405787726</v>
      </c>
      <c r="AC25" s="88">
        <v>2.4858299721890544</v>
      </c>
      <c r="AD25" s="88">
        <v>6045.1379252793622</v>
      </c>
      <c r="AE25" s="88">
        <v>404.41339547753893</v>
      </c>
      <c r="AF25" s="88">
        <v>739.62770952095423</v>
      </c>
      <c r="AG25" s="88">
        <v>1226.2889614493697</v>
      </c>
      <c r="AH25" s="88">
        <v>582.94891694863475</v>
      </c>
      <c r="AI25" s="88">
        <v>865.20419502553068</v>
      </c>
      <c r="AJ25" s="88">
        <v>1219.1101515310072</v>
      </c>
      <c r="AK25" s="88">
        <v>653.50364730980914</v>
      </c>
      <c r="AL25" s="131">
        <v>130.37521706664984</v>
      </c>
      <c r="AM25" s="135">
        <f t="shared" si="0"/>
        <v>80139.429409978708</v>
      </c>
      <c r="AN25" s="133">
        <v>3157.198530152571</v>
      </c>
      <c r="AO25" s="131">
        <v>2389.4198548163731</v>
      </c>
      <c r="AP25" s="135">
        <f t="shared" si="1"/>
        <v>5546.6183849689442</v>
      </c>
      <c r="AQ25" s="133">
        <v>278471.00089516665</v>
      </c>
      <c r="AR25" s="131">
        <v>0</v>
      </c>
      <c r="AS25" s="135">
        <f t="shared" si="2"/>
        <v>278471.00089516665</v>
      </c>
      <c r="AT25" s="137">
        <v>1660.003698360126</v>
      </c>
      <c r="AU25" s="135">
        <f t="shared" si="3"/>
        <v>285677.62297849572</v>
      </c>
      <c r="AV25" s="99">
        <f t="shared" si="4"/>
        <v>365817.05238847446</v>
      </c>
      <c r="AY25" s="175"/>
    </row>
    <row r="26" spans="1:51">
      <c r="A26" s="47" t="s">
        <v>165</v>
      </c>
      <c r="B26" s="24" t="s">
        <v>167</v>
      </c>
      <c r="C26" s="178" t="s">
        <v>166</v>
      </c>
      <c r="D26" s="133">
        <v>132.02913450502663</v>
      </c>
      <c r="E26" s="88">
        <v>116.11409542823529</v>
      </c>
      <c r="F26" s="88">
        <v>33.512219742255184</v>
      </c>
      <c r="G26" s="88">
        <v>578.20966590064177</v>
      </c>
      <c r="H26" s="88">
        <v>67.210614387357182</v>
      </c>
      <c r="I26" s="88">
        <v>0</v>
      </c>
      <c r="J26" s="88">
        <v>7.959260805794896E-2</v>
      </c>
      <c r="K26" s="88">
        <v>87.162293672907538</v>
      </c>
      <c r="L26" s="88">
        <v>26.54639364608245</v>
      </c>
      <c r="M26" s="88">
        <v>8.4745204415022375</v>
      </c>
      <c r="N26" s="88">
        <v>627.27625626309293</v>
      </c>
      <c r="O26" s="88">
        <v>24.10968688111986</v>
      </c>
      <c r="P26" s="88">
        <v>218.6311547461041</v>
      </c>
      <c r="Q26" s="88">
        <v>111.80599734653526</v>
      </c>
      <c r="R26" s="88">
        <v>1216.3998911332178</v>
      </c>
      <c r="S26" s="88">
        <v>97.890234911801102</v>
      </c>
      <c r="T26" s="88">
        <v>3552.0193939633396</v>
      </c>
      <c r="U26" s="88">
        <v>337.76125809101995</v>
      </c>
      <c r="V26" s="88">
        <v>24.922550430407338</v>
      </c>
      <c r="W26" s="88">
        <v>2847.2859555770115</v>
      </c>
      <c r="X26" s="88">
        <v>102.88779717664302</v>
      </c>
      <c r="Y26" s="88">
        <v>33.853825254022532</v>
      </c>
      <c r="Z26" s="88">
        <v>13.317463794839332</v>
      </c>
      <c r="AA26" s="88">
        <v>585.66230219671115</v>
      </c>
      <c r="AB26" s="88">
        <v>1.2532532148632993</v>
      </c>
      <c r="AC26" s="88">
        <v>30.718011020384971</v>
      </c>
      <c r="AD26" s="88">
        <v>24.293016351825862</v>
      </c>
      <c r="AE26" s="88">
        <v>1390.9525612855455</v>
      </c>
      <c r="AF26" s="88">
        <v>39.607078180015129</v>
      </c>
      <c r="AG26" s="88">
        <v>1332.9306767270891</v>
      </c>
      <c r="AH26" s="88">
        <v>184.96782323309151</v>
      </c>
      <c r="AI26" s="88">
        <v>109.12309589465721</v>
      </c>
      <c r="AJ26" s="88">
        <v>291.98244156651083</v>
      </c>
      <c r="AK26" s="88">
        <v>52.619305386815434</v>
      </c>
      <c r="AL26" s="131">
        <v>44.347921612096862</v>
      </c>
      <c r="AM26" s="135">
        <f t="shared" si="0"/>
        <v>14345.957482570831</v>
      </c>
      <c r="AN26" s="133">
        <v>7300.7767867842585</v>
      </c>
      <c r="AO26" s="131">
        <v>6.5318447437926275E-3</v>
      </c>
      <c r="AP26" s="135">
        <f t="shared" si="1"/>
        <v>7300.7833186290027</v>
      </c>
      <c r="AQ26" s="133">
        <v>0</v>
      </c>
      <c r="AR26" s="131">
        <v>0</v>
      </c>
      <c r="AS26" s="135">
        <f t="shared" si="2"/>
        <v>0</v>
      </c>
      <c r="AT26" s="137">
        <v>508.52526966538295</v>
      </c>
      <c r="AU26" s="135">
        <f t="shared" si="3"/>
        <v>7809.308588294386</v>
      </c>
      <c r="AV26" s="99">
        <f t="shared" si="4"/>
        <v>22155.266070865218</v>
      </c>
      <c r="AY26" s="175"/>
    </row>
    <row r="27" spans="1:51">
      <c r="A27" s="47" t="s">
        <v>168</v>
      </c>
      <c r="B27" s="25" t="s">
        <v>170</v>
      </c>
      <c r="C27" s="178" t="s">
        <v>169</v>
      </c>
      <c r="D27" s="133">
        <v>0</v>
      </c>
      <c r="E27" s="88">
        <v>5.5455624695906041</v>
      </c>
      <c r="F27" s="88">
        <v>0.17913813245113575</v>
      </c>
      <c r="G27" s="88">
        <v>2.7535037729242813</v>
      </c>
      <c r="H27" s="88">
        <v>0.10917370375048943</v>
      </c>
      <c r="I27" s="88">
        <v>0</v>
      </c>
      <c r="J27" s="88">
        <v>2.3390227690857043E-4</v>
      </c>
      <c r="K27" s="88">
        <v>5.0647380072367999E-2</v>
      </c>
      <c r="L27" s="88">
        <v>0.58898013907601565</v>
      </c>
      <c r="M27" s="88">
        <v>0</v>
      </c>
      <c r="N27" s="88">
        <v>0.47629005062296687</v>
      </c>
      <c r="O27" s="88">
        <v>6.2382434808785234E-2</v>
      </c>
      <c r="P27" s="88">
        <v>0</v>
      </c>
      <c r="Q27" s="88">
        <v>0.24464416074128278</v>
      </c>
      <c r="R27" s="88">
        <v>52.720600120098226</v>
      </c>
      <c r="S27" s="88">
        <v>2.2787284154656022E-2</v>
      </c>
      <c r="T27" s="88">
        <v>14.895345606882628</v>
      </c>
      <c r="U27" s="88">
        <v>5.7506862909023742</v>
      </c>
      <c r="V27" s="88">
        <v>6.853633595990968</v>
      </c>
      <c r="W27" s="88">
        <v>13.640322458146017</v>
      </c>
      <c r="X27" s="88">
        <v>0</v>
      </c>
      <c r="Y27" s="88">
        <v>1.1001051487659015</v>
      </c>
      <c r="Z27" s="88">
        <v>11.212860305265988</v>
      </c>
      <c r="AA27" s="88">
        <v>0.30276655056700152</v>
      </c>
      <c r="AB27" s="88">
        <v>2.0760334631816417</v>
      </c>
      <c r="AC27" s="88">
        <v>13.636235425337334</v>
      </c>
      <c r="AD27" s="88">
        <v>0.62412260533196906</v>
      </c>
      <c r="AE27" s="88">
        <v>4.7300744403009558</v>
      </c>
      <c r="AF27" s="88">
        <v>2.8990609397838911</v>
      </c>
      <c r="AG27" s="88">
        <v>11.710510195278864</v>
      </c>
      <c r="AH27" s="88">
        <v>92.712253781079198</v>
      </c>
      <c r="AI27" s="88">
        <v>59.410770671264828</v>
      </c>
      <c r="AJ27" s="88">
        <v>51.559669629970685</v>
      </c>
      <c r="AK27" s="88">
        <v>14.37190743010669</v>
      </c>
      <c r="AL27" s="131">
        <v>60.781877390930347</v>
      </c>
      <c r="AM27" s="135">
        <f t="shared" si="0"/>
        <v>431.02217947965499</v>
      </c>
      <c r="AN27" s="133">
        <v>0</v>
      </c>
      <c r="AO27" s="131">
        <v>3.8446436724342559</v>
      </c>
      <c r="AP27" s="135">
        <f t="shared" si="1"/>
        <v>3.8446436724342559</v>
      </c>
      <c r="AQ27" s="133">
        <v>0</v>
      </c>
      <c r="AR27" s="131">
        <v>0</v>
      </c>
      <c r="AS27" s="135">
        <f t="shared" si="2"/>
        <v>0</v>
      </c>
      <c r="AT27" s="137">
        <v>711.93537753153623</v>
      </c>
      <c r="AU27" s="135">
        <f t="shared" si="3"/>
        <v>715.78002120397048</v>
      </c>
      <c r="AV27" s="99">
        <f t="shared" si="4"/>
        <v>1146.8022006836254</v>
      </c>
      <c r="AY27" s="175"/>
    </row>
    <row r="28" spans="1:51">
      <c r="A28" s="47" t="s">
        <v>171</v>
      </c>
      <c r="B28" s="24" t="s">
        <v>173</v>
      </c>
      <c r="C28" s="178" t="s">
        <v>172</v>
      </c>
      <c r="D28" s="133">
        <v>0.69857547116411367</v>
      </c>
      <c r="E28" s="88">
        <v>21.352789100466651</v>
      </c>
      <c r="F28" s="88">
        <v>15.960018262521448</v>
      </c>
      <c r="G28" s="88">
        <v>44.01106756660058</v>
      </c>
      <c r="H28" s="88">
        <v>11.47754308043689</v>
      </c>
      <c r="I28" s="88">
        <v>0.48890399648759747</v>
      </c>
      <c r="J28" s="88">
        <v>4.246100382566384E-2</v>
      </c>
      <c r="K28" s="88">
        <v>6.3673578026387085</v>
      </c>
      <c r="L28" s="88">
        <v>6.3285616501632278</v>
      </c>
      <c r="M28" s="88">
        <v>20.803074413012016</v>
      </c>
      <c r="N28" s="88">
        <v>7.0978465133116657</v>
      </c>
      <c r="O28" s="88">
        <v>1.1572365323745875</v>
      </c>
      <c r="P28" s="88">
        <v>9.5786706811661766</v>
      </c>
      <c r="Q28" s="88">
        <v>0.25837782008776877</v>
      </c>
      <c r="R28" s="88">
        <v>359.92260372158461</v>
      </c>
      <c r="S28" s="88">
        <v>4.5074882035535957</v>
      </c>
      <c r="T28" s="88">
        <v>46.12795114434779</v>
      </c>
      <c r="U28" s="88">
        <v>5.6478075334164961</v>
      </c>
      <c r="V28" s="88">
        <v>8.1860998269663785</v>
      </c>
      <c r="W28" s="88">
        <v>38.935097175019983</v>
      </c>
      <c r="X28" s="88">
        <v>29.335927933061814</v>
      </c>
      <c r="Y28" s="88">
        <v>5.6507609071008504</v>
      </c>
      <c r="Z28" s="88">
        <v>9.1760158457172842</v>
      </c>
      <c r="AA28" s="88">
        <v>56.717569039831382</v>
      </c>
      <c r="AB28" s="88">
        <v>12.579918723547978</v>
      </c>
      <c r="AC28" s="88">
        <v>34.587456286046169</v>
      </c>
      <c r="AD28" s="88">
        <v>2.8055735320806239</v>
      </c>
      <c r="AE28" s="88">
        <v>13.869882067268069</v>
      </c>
      <c r="AF28" s="88">
        <v>3.3297314534654618</v>
      </c>
      <c r="AG28" s="88">
        <v>86.600153852187049</v>
      </c>
      <c r="AH28" s="88">
        <v>117.91592190347788</v>
      </c>
      <c r="AI28" s="88">
        <v>74.923944296105503</v>
      </c>
      <c r="AJ28" s="88">
        <v>157.07600711133506</v>
      </c>
      <c r="AK28" s="88">
        <v>12.190108370780308</v>
      </c>
      <c r="AL28" s="131">
        <v>44.372952187484351</v>
      </c>
      <c r="AM28" s="135">
        <f t="shared" si="0"/>
        <v>1270.0814550086359</v>
      </c>
      <c r="AN28" s="133">
        <v>0</v>
      </c>
      <c r="AO28" s="131">
        <v>1.0530207560400207</v>
      </c>
      <c r="AP28" s="135">
        <f t="shared" si="1"/>
        <v>1.0530207560400207</v>
      </c>
      <c r="AQ28" s="133">
        <v>0</v>
      </c>
      <c r="AR28" s="131">
        <v>0</v>
      </c>
      <c r="AS28" s="135">
        <f t="shared" si="2"/>
        <v>0</v>
      </c>
      <c r="AT28" s="137">
        <v>11846.280341625079</v>
      </c>
      <c r="AU28" s="135">
        <f t="shared" si="3"/>
        <v>11847.33336238112</v>
      </c>
      <c r="AV28" s="99">
        <f t="shared" si="4"/>
        <v>13117.414817389756</v>
      </c>
      <c r="AY28" s="175"/>
    </row>
    <row r="29" spans="1:51">
      <c r="A29" s="47" t="s">
        <v>174</v>
      </c>
      <c r="B29" s="24" t="s">
        <v>176</v>
      </c>
      <c r="C29" s="178" t="s">
        <v>175</v>
      </c>
      <c r="D29" s="133">
        <v>1664.0416885767772</v>
      </c>
      <c r="E29" s="88">
        <v>2686.815513428598</v>
      </c>
      <c r="F29" s="88">
        <v>51.518439039537142</v>
      </c>
      <c r="G29" s="88">
        <v>1573.888627854451</v>
      </c>
      <c r="H29" s="88">
        <v>154.02476758195277</v>
      </c>
      <c r="I29" s="88">
        <v>4.6098072258724061</v>
      </c>
      <c r="J29" s="88">
        <v>3.4316814906951087</v>
      </c>
      <c r="K29" s="88">
        <v>281.44848126689448</v>
      </c>
      <c r="L29" s="88">
        <v>141.16698517082355</v>
      </c>
      <c r="M29" s="88">
        <v>245.12440007774597</v>
      </c>
      <c r="N29" s="88">
        <v>74.498844247123301</v>
      </c>
      <c r="O29" s="88">
        <v>53.918015028237292</v>
      </c>
      <c r="P29" s="88">
        <v>90.698100793708534</v>
      </c>
      <c r="Q29" s="88">
        <v>324.29564558115032</v>
      </c>
      <c r="R29" s="88">
        <v>3694.046356535101</v>
      </c>
      <c r="S29" s="88">
        <v>33.525147316707141</v>
      </c>
      <c r="T29" s="88">
        <v>3943.8565074485009</v>
      </c>
      <c r="U29" s="88">
        <v>268.99318352842079</v>
      </c>
      <c r="V29" s="88">
        <v>82.172839547407335</v>
      </c>
      <c r="W29" s="88">
        <v>470.98358885162378</v>
      </c>
      <c r="X29" s="88">
        <v>255.40091994726401</v>
      </c>
      <c r="Y29" s="88">
        <v>75.85461212740428</v>
      </c>
      <c r="Z29" s="88">
        <v>78.015902146771339</v>
      </c>
      <c r="AA29" s="88">
        <v>341.85862232727641</v>
      </c>
      <c r="AB29" s="88">
        <v>53.618329303125364</v>
      </c>
      <c r="AC29" s="88">
        <v>39.736746353926655</v>
      </c>
      <c r="AD29" s="88">
        <v>156.97740783080698</v>
      </c>
      <c r="AE29" s="88">
        <v>339.45442580599098</v>
      </c>
      <c r="AF29" s="88">
        <v>75.689904693893254</v>
      </c>
      <c r="AG29" s="88">
        <v>1755.7789213769965</v>
      </c>
      <c r="AH29" s="88">
        <v>523.36178424201717</v>
      </c>
      <c r="AI29" s="88">
        <v>575.95350362980764</v>
      </c>
      <c r="AJ29" s="88">
        <v>223.06708808483273</v>
      </c>
      <c r="AK29" s="88">
        <v>23.823573363446602</v>
      </c>
      <c r="AL29" s="131">
        <v>25.812342185105528</v>
      </c>
      <c r="AM29" s="135">
        <f t="shared" si="0"/>
        <v>20387.462704009995</v>
      </c>
      <c r="AN29" s="133">
        <v>13493.51118002467</v>
      </c>
      <c r="AO29" s="131">
        <v>3.2632293453334213</v>
      </c>
      <c r="AP29" s="135">
        <f t="shared" si="1"/>
        <v>13496.774409370004</v>
      </c>
      <c r="AQ29" s="133">
        <v>0</v>
      </c>
      <c r="AR29" s="131">
        <v>0</v>
      </c>
      <c r="AS29" s="135">
        <f t="shared" si="2"/>
        <v>0</v>
      </c>
      <c r="AT29" s="137">
        <v>14947.541225516432</v>
      </c>
      <c r="AU29" s="135">
        <f t="shared" si="3"/>
        <v>28444.315634886436</v>
      </c>
      <c r="AV29" s="99">
        <f t="shared" si="4"/>
        <v>48831.778338896431</v>
      </c>
      <c r="AY29" s="175"/>
    </row>
    <row r="30" spans="1:51">
      <c r="A30" s="47" t="s">
        <v>177</v>
      </c>
      <c r="B30" s="24" t="s">
        <v>179</v>
      </c>
      <c r="C30" s="178" t="s">
        <v>178</v>
      </c>
      <c r="D30" s="133">
        <v>24.264657253949444</v>
      </c>
      <c r="E30" s="88">
        <v>163.5649728445249</v>
      </c>
      <c r="F30" s="88">
        <v>9.7391822786590296</v>
      </c>
      <c r="G30" s="88">
        <v>717.68077479795579</v>
      </c>
      <c r="H30" s="88">
        <v>76.128239752395771</v>
      </c>
      <c r="I30" s="88">
        <v>0</v>
      </c>
      <c r="J30" s="88">
        <v>4.1931737013915754E-2</v>
      </c>
      <c r="K30" s="88">
        <v>10.667772855667371</v>
      </c>
      <c r="L30" s="88">
        <v>26.758274613024444</v>
      </c>
      <c r="M30" s="88">
        <v>0</v>
      </c>
      <c r="N30" s="88">
        <v>4.9969776641873125</v>
      </c>
      <c r="O30" s="88">
        <v>3.4080439595930847</v>
      </c>
      <c r="P30" s="88">
        <v>8.4520898289064034E-2</v>
      </c>
      <c r="Q30" s="88">
        <v>14.8365299454299</v>
      </c>
      <c r="R30" s="88">
        <v>806.24888407326216</v>
      </c>
      <c r="S30" s="88">
        <v>5.1797709882025114</v>
      </c>
      <c r="T30" s="88">
        <v>626.99151709914736</v>
      </c>
      <c r="U30" s="88">
        <v>103.32025187133986</v>
      </c>
      <c r="V30" s="88">
        <v>8154.0699120486615</v>
      </c>
      <c r="W30" s="88">
        <v>1017.3444145789979</v>
      </c>
      <c r="X30" s="88">
        <v>57.51372376384677</v>
      </c>
      <c r="Y30" s="88">
        <v>44.119709171650214</v>
      </c>
      <c r="Z30" s="88">
        <v>33.930988706334468</v>
      </c>
      <c r="AA30" s="88">
        <v>1435.795127309118</v>
      </c>
      <c r="AB30" s="88">
        <v>11.663084070660972</v>
      </c>
      <c r="AC30" s="88">
        <v>20.148246484527437</v>
      </c>
      <c r="AD30" s="88">
        <v>3.7789945003394276</v>
      </c>
      <c r="AE30" s="88">
        <v>724.2620264115244</v>
      </c>
      <c r="AF30" s="88">
        <v>35.381991770884916</v>
      </c>
      <c r="AG30" s="88">
        <v>1372.356093786331</v>
      </c>
      <c r="AH30" s="88">
        <v>195.54502499405126</v>
      </c>
      <c r="AI30" s="88">
        <v>145.78716826175662</v>
      </c>
      <c r="AJ30" s="88">
        <v>43.471213525878625</v>
      </c>
      <c r="AK30" s="88">
        <v>51.273769598485408</v>
      </c>
      <c r="AL30" s="131">
        <v>739.97459042099683</v>
      </c>
      <c r="AM30" s="135">
        <f t="shared" si="0"/>
        <v>16680.328382036681</v>
      </c>
      <c r="AN30" s="133">
        <v>14146.665600491113</v>
      </c>
      <c r="AO30" s="131">
        <v>430.39515742179412</v>
      </c>
      <c r="AP30" s="135">
        <f t="shared" si="1"/>
        <v>14577.060757912906</v>
      </c>
      <c r="AQ30" s="133">
        <v>0</v>
      </c>
      <c r="AR30" s="131">
        <v>0</v>
      </c>
      <c r="AS30" s="135">
        <f t="shared" si="2"/>
        <v>0</v>
      </c>
      <c r="AT30" s="137">
        <v>34668.164914419613</v>
      </c>
      <c r="AU30" s="135">
        <f t="shared" si="3"/>
        <v>49245.225672332519</v>
      </c>
      <c r="AV30" s="99">
        <f t="shared" si="4"/>
        <v>65925.554054369204</v>
      </c>
      <c r="AY30" s="175"/>
    </row>
    <row r="31" spans="1:51">
      <c r="A31" s="47" t="s">
        <v>180</v>
      </c>
      <c r="B31" s="24" t="s">
        <v>182</v>
      </c>
      <c r="C31" s="178" t="s">
        <v>181</v>
      </c>
      <c r="D31" s="133">
        <v>9.2680598733274611E-2</v>
      </c>
      <c r="E31" s="88">
        <v>14.699270294386386</v>
      </c>
      <c r="F31" s="88">
        <v>3.7037325676662318</v>
      </c>
      <c r="G31" s="88">
        <v>32.447616510799378</v>
      </c>
      <c r="H31" s="88">
        <v>3.9932149926689546</v>
      </c>
      <c r="I31" s="88">
        <v>0</v>
      </c>
      <c r="J31" s="88">
        <v>0.40919450654328654</v>
      </c>
      <c r="K31" s="88">
        <v>6.6119398007761312</v>
      </c>
      <c r="L31" s="88">
        <v>3.8139702231316184</v>
      </c>
      <c r="M31" s="88">
        <v>4.4077923092252069</v>
      </c>
      <c r="N31" s="88">
        <v>3.644781040733013</v>
      </c>
      <c r="O31" s="88">
        <v>60.400747750998498</v>
      </c>
      <c r="P31" s="88">
        <v>4.6604657252033936</v>
      </c>
      <c r="Q31" s="88">
        <v>7.4847280536603336</v>
      </c>
      <c r="R31" s="88">
        <v>577.68537023097724</v>
      </c>
      <c r="S31" s="88">
        <v>3.4665981646397155</v>
      </c>
      <c r="T31" s="88">
        <v>180.01844169261202</v>
      </c>
      <c r="U31" s="88">
        <v>26.819092844006374</v>
      </c>
      <c r="V31" s="88">
        <v>37.86720523232033</v>
      </c>
      <c r="W31" s="88">
        <v>227.09584756183708</v>
      </c>
      <c r="X31" s="88">
        <v>43.145852693491406</v>
      </c>
      <c r="Y31" s="88">
        <v>33.106433811497268</v>
      </c>
      <c r="Z31" s="88">
        <v>42.786377344704384</v>
      </c>
      <c r="AA31" s="88">
        <v>724.50930703107122</v>
      </c>
      <c r="AB31" s="88">
        <v>15.304580359493011</v>
      </c>
      <c r="AC31" s="88">
        <v>369.98295504326035</v>
      </c>
      <c r="AD31" s="88">
        <v>8.4702080871036571</v>
      </c>
      <c r="AE31" s="88">
        <v>44.393928671450794</v>
      </c>
      <c r="AF31" s="88">
        <v>18.125340924149064</v>
      </c>
      <c r="AG31" s="88">
        <v>119.06536599641259</v>
      </c>
      <c r="AH31" s="88">
        <v>96.077409123122067</v>
      </c>
      <c r="AI31" s="88">
        <v>69.523957119434442</v>
      </c>
      <c r="AJ31" s="88">
        <v>27.138821410928465</v>
      </c>
      <c r="AK31" s="88">
        <v>69.68614349656356</v>
      </c>
      <c r="AL31" s="131">
        <v>378.30163526833456</v>
      </c>
      <c r="AM31" s="135">
        <f t="shared" si="0"/>
        <v>3258.9410064819349</v>
      </c>
      <c r="AN31" s="133">
        <v>1610.3038632609293</v>
      </c>
      <c r="AO31" s="131">
        <v>3.6206491380319825</v>
      </c>
      <c r="AP31" s="135">
        <f t="shared" si="1"/>
        <v>1613.9245123989613</v>
      </c>
      <c r="AQ31" s="133">
        <v>0</v>
      </c>
      <c r="AR31" s="131">
        <v>0</v>
      </c>
      <c r="AS31" s="135">
        <f t="shared" si="2"/>
        <v>0</v>
      </c>
      <c r="AT31" s="137">
        <v>514.82939293111019</v>
      </c>
      <c r="AU31" s="135">
        <f t="shared" si="3"/>
        <v>2128.7539053300716</v>
      </c>
      <c r="AV31" s="99">
        <f t="shared" si="4"/>
        <v>5387.6949118120065</v>
      </c>
      <c r="AY31" s="175"/>
    </row>
    <row r="32" spans="1:51">
      <c r="A32" s="47" t="s">
        <v>183</v>
      </c>
      <c r="B32" s="24" t="s">
        <v>185</v>
      </c>
      <c r="C32" s="178" t="s">
        <v>184</v>
      </c>
      <c r="D32" s="133">
        <v>9.7138890211550226</v>
      </c>
      <c r="E32" s="88">
        <v>1.5945175760497048</v>
      </c>
      <c r="F32" s="88">
        <v>5.5901856153719534</v>
      </c>
      <c r="G32" s="88">
        <v>26.213139423655175</v>
      </c>
      <c r="H32" s="88">
        <v>0.42050440920508092</v>
      </c>
      <c r="I32" s="88">
        <v>0.43649720607572029</v>
      </c>
      <c r="J32" s="88">
        <v>2.0918216202539336E-2</v>
      </c>
      <c r="K32" s="88">
        <v>0.11900643078269385</v>
      </c>
      <c r="L32" s="88">
        <v>1.0532061225682987</v>
      </c>
      <c r="M32" s="88">
        <v>4.5840945160116018</v>
      </c>
      <c r="N32" s="88">
        <v>4.0596357713229159</v>
      </c>
      <c r="O32" s="88">
        <v>5.4679597271299922</v>
      </c>
      <c r="P32" s="88">
        <v>3.0809392482744089</v>
      </c>
      <c r="Q32" s="88">
        <v>0.22007571365704445</v>
      </c>
      <c r="R32" s="88">
        <v>673.75393194305877</v>
      </c>
      <c r="S32" s="88">
        <v>0.32630116942793175</v>
      </c>
      <c r="T32" s="88">
        <v>96.123773802383042</v>
      </c>
      <c r="U32" s="88">
        <v>32.353070356362295</v>
      </c>
      <c r="V32" s="88">
        <v>1078.5493965878045</v>
      </c>
      <c r="W32" s="88">
        <v>615.10062152056935</v>
      </c>
      <c r="X32" s="88">
        <v>3.0441170514624494</v>
      </c>
      <c r="Y32" s="88">
        <v>72.103113667012352</v>
      </c>
      <c r="Z32" s="88">
        <v>420.70468451985516</v>
      </c>
      <c r="AA32" s="88">
        <v>6.3970550339434098</v>
      </c>
      <c r="AB32" s="88">
        <v>430.47662742583714</v>
      </c>
      <c r="AC32" s="88">
        <v>149.37864630456016</v>
      </c>
      <c r="AD32" s="88">
        <v>0.79893756403490135</v>
      </c>
      <c r="AE32" s="88">
        <v>220.2265010777927</v>
      </c>
      <c r="AF32" s="88">
        <v>28.041656666953703</v>
      </c>
      <c r="AG32" s="88">
        <v>746.25070745416053</v>
      </c>
      <c r="AH32" s="88">
        <v>940.91692461345383</v>
      </c>
      <c r="AI32" s="88">
        <v>666.25897775072599</v>
      </c>
      <c r="AJ32" s="88">
        <v>665.12458169592992</v>
      </c>
      <c r="AK32" s="88">
        <v>442.95527953831623</v>
      </c>
      <c r="AL32" s="131">
        <v>1852.1662519840254</v>
      </c>
      <c r="AM32" s="135">
        <f t="shared" si="0"/>
        <v>9203.6257267251312</v>
      </c>
      <c r="AN32" s="133">
        <v>38534.696794772623</v>
      </c>
      <c r="AO32" s="131">
        <v>327.98731105715768</v>
      </c>
      <c r="AP32" s="135">
        <f t="shared" si="1"/>
        <v>38862.68410582978</v>
      </c>
      <c r="AQ32" s="133">
        <v>0</v>
      </c>
      <c r="AR32" s="131">
        <v>0</v>
      </c>
      <c r="AS32" s="135">
        <f t="shared" si="2"/>
        <v>0</v>
      </c>
      <c r="AT32" s="137">
        <v>41696.170575273638</v>
      </c>
      <c r="AU32" s="135">
        <f t="shared" si="3"/>
        <v>80558.854681103418</v>
      </c>
      <c r="AV32" s="99">
        <f t="shared" si="4"/>
        <v>89762.480407828552</v>
      </c>
      <c r="AY32" s="175"/>
    </row>
    <row r="33" spans="1:51">
      <c r="A33" s="47" t="s">
        <v>186</v>
      </c>
      <c r="B33" s="24" t="s">
        <v>188</v>
      </c>
      <c r="C33" s="178" t="s">
        <v>187</v>
      </c>
      <c r="D33" s="133">
        <v>2.4137671885111627</v>
      </c>
      <c r="E33" s="88">
        <v>13.519829909743454</v>
      </c>
      <c r="F33" s="88">
        <v>9.6360492808610605</v>
      </c>
      <c r="G33" s="88">
        <v>6.4418689246003726</v>
      </c>
      <c r="H33" s="88">
        <v>9.4661786095652278</v>
      </c>
      <c r="I33" s="88">
        <v>0.11310595648844775</v>
      </c>
      <c r="J33" s="88">
        <v>2.7106866895361805</v>
      </c>
      <c r="K33" s="88">
        <v>1.2695707775375731</v>
      </c>
      <c r="L33" s="88">
        <v>4.3910207915124673</v>
      </c>
      <c r="M33" s="88">
        <v>0.20197285912232243</v>
      </c>
      <c r="N33" s="88">
        <v>9.2648141163926159</v>
      </c>
      <c r="O33" s="88">
        <v>0.77111861815389748</v>
      </c>
      <c r="P33" s="88">
        <v>8.1892525258786236E-2</v>
      </c>
      <c r="Q33" s="88">
        <v>0.81573083143088687</v>
      </c>
      <c r="R33" s="88">
        <v>63.450434161401674</v>
      </c>
      <c r="S33" s="88">
        <v>1.2551746779546917</v>
      </c>
      <c r="T33" s="88">
        <v>104.24008537968409</v>
      </c>
      <c r="U33" s="88">
        <v>58.260375559406</v>
      </c>
      <c r="V33" s="88">
        <v>38.965237482226456</v>
      </c>
      <c r="W33" s="88">
        <v>32.387950879407526</v>
      </c>
      <c r="X33" s="88">
        <v>2.8745708922466422</v>
      </c>
      <c r="Y33" s="88">
        <v>4.4984429555877696</v>
      </c>
      <c r="Z33" s="88">
        <v>4538.6549088682686</v>
      </c>
      <c r="AA33" s="88">
        <v>5682.333044585921</v>
      </c>
      <c r="AB33" s="88">
        <v>14.844764660761273</v>
      </c>
      <c r="AC33" s="88">
        <v>320.09715555395223</v>
      </c>
      <c r="AD33" s="88">
        <v>23.964619451945261</v>
      </c>
      <c r="AE33" s="88">
        <v>38.69659717878141</v>
      </c>
      <c r="AF33" s="88">
        <v>1133.2688323003624</v>
      </c>
      <c r="AG33" s="88">
        <v>892.44071660475265</v>
      </c>
      <c r="AH33" s="88">
        <v>817.8952764348162</v>
      </c>
      <c r="AI33" s="88">
        <v>547.68051163112773</v>
      </c>
      <c r="AJ33" s="88">
        <v>189.09022191782688</v>
      </c>
      <c r="AK33" s="88">
        <v>174.58138128044348</v>
      </c>
      <c r="AL33" s="131">
        <v>411.40587709778174</v>
      </c>
      <c r="AM33" s="135">
        <f t="shared" si="0"/>
        <v>15151.983786633369</v>
      </c>
      <c r="AN33" s="133">
        <v>12371.061683188309</v>
      </c>
      <c r="AO33" s="131">
        <v>1550.3794874938974</v>
      </c>
      <c r="AP33" s="135">
        <f t="shared" si="1"/>
        <v>13921.441170682207</v>
      </c>
      <c r="AQ33" s="133">
        <v>0</v>
      </c>
      <c r="AR33" s="131">
        <v>0</v>
      </c>
      <c r="AS33" s="135">
        <f t="shared" si="2"/>
        <v>0</v>
      </c>
      <c r="AT33" s="137">
        <v>1447.0270535903376</v>
      </c>
      <c r="AU33" s="135">
        <f t="shared" si="3"/>
        <v>15368.468224272545</v>
      </c>
      <c r="AV33" s="99">
        <f t="shared" si="4"/>
        <v>30520.452010905916</v>
      </c>
      <c r="AY33" s="175"/>
    </row>
    <row r="34" spans="1:51">
      <c r="A34" s="47" t="s">
        <v>189</v>
      </c>
      <c r="B34" s="24" t="s">
        <v>191</v>
      </c>
      <c r="C34" s="178" t="s">
        <v>190</v>
      </c>
      <c r="D34" s="133">
        <v>1.937455305288792</v>
      </c>
      <c r="E34" s="88">
        <v>82.261567897793299</v>
      </c>
      <c r="F34" s="88">
        <v>21.480758147102499</v>
      </c>
      <c r="G34" s="88">
        <v>180.31364899955864</v>
      </c>
      <c r="H34" s="88">
        <v>22.904505327140384</v>
      </c>
      <c r="I34" s="88">
        <v>1.0415102782727845</v>
      </c>
      <c r="J34" s="88">
        <v>2.372354032785398</v>
      </c>
      <c r="K34" s="88">
        <v>38.127375580780466</v>
      </c>
      <c r="L34" s="88">
        <v>21.834216635806872</v>
      </c>
      <c r="M34" s="88">
        <v>25.47015098153755</v>
      </c>
      <c r="N34" s="88">
        <v>21.132586349710476</v>
      </c>
      <c r="O34" s="88">
        <v>352.45746243886157</v>
      </c>
      <c r="P34" s="88">
        <v>26.646017378591509</v>
      </c>
      <c r="Q34" s="88">
        <v>39.996943923146866</v>
      </c>
      <c r="R34" s="88">
        <v>1473.7508728775288</v>
      </c>
      <c r="S34" s="88">
        <v>20.101511291181886</v>
      </c>
      <c r="T34" s="88">
        <v>1033.2433922730663</v>
      </c>
      <c r="U34" s="88">
        <v>155.86066141275438</v>
      </c>
      <c r="V34" s="88">
        <v>201.8040174316358</v>
      </c>
      <c r="W34" s="88">
        <v>323.95336593868586</v>
      </c>
      <c r="X34" s="88">
        <v>251.98181885229823</v>
      </c>
      <c r="Y34" s="88">
        <v>193.24981878032543</v>
      </c>
      <c r="Z34" s="88">
        <v>248.86065090872393</v>
      </c>
      <c r="AA34" s="88">
        <v>5810.956156807204</v>
      </c>
      <c r="AB34" s="88">
        <v>87.287025854823682</v>
      </c>
      <c r="AC34" s="88">
        <v>2163.5178255871483</v>
      </c>
      <c r="AD34" s="88">
        <v>285.20228056557369</v>
      </c>
      <c r="AE34" s="88">
        <v>256.99200238862466</v>
      </c>
      <c r="AF34" s="88">
        <v>104.93183748860025</v>
      </c>
      <c r="AG34" s="88">
        <v>685.55169652944028</v>
      </c>
      <c r="AH34" s="88">
        <v>559.9978975834124</v>
      </c>
      <c r="AI34" s="88">
        <v>404.9352067127694</v>
      </c>
      <c r="AJ34" s="88">
        <v>157.62719002318258</v>
      </c>
      <c r="AK34" s="88">
        <v>405.2514782245446</v>
      </c>
      <c r="AL34" s="131">
        <v>2194.7282887327046</v>
      </c>
      <c r="AM34" s="135">
        <f t="shared" si="0"/>
        <v>17857.76154954061</v>
      </c>
      <c r="AN34" s="133">
        <v>34260.638682192417</v>
      </c>
      <c r="AO34" s="131">
        <v>0</v>
      </c>
      <c r="AP34" s="135">
        <f t="shared" si="1"/>
        <v>34260.638682192417</v>
      </c>
      <c r="AQ34" s="133">
        <v>0</v>
      </c>
      <c r="AR34" s="131">
        <v>0</v>
      </c>
      <c r="AS34" s="135">
        <f t="shared" si="2"/>
        <v>0</v>
      </c>
      <c r="AT34" s="137">
        <v>45659.730344092692</v>
      </c>
      <c r="AU34" s="135">
        <f t="shared" si="3"/>
        <v>79920.369026285101</v>
      </c>
      <c r="AV34" s="99">
        <f t="shared" si="4"/>
        <v>97778.130575825708</v>
      </c>
      <c r="AY34" s="175"/>
    </row>
    <row r="35" spans="1:51">
      <c r="A35" s="47" t="s">
        <v>192</v>
      </c>
      <c r="B35" s="24" t="s">
        <v>194</v>
      </c>
      <c r="C35" s="178" t="s">
        <v>193</v>
      </c>
      <c r="D35" s="133">
        <v>0</v>
      </c>
      <c r="E35" s="88">
        <v>11.644565470570528</v>
      </c>
      <c r="F35" s="88">
        <v>3.8669847348985544</v>
      </c>
      <c r="G35" s="88">
        <v>71.652210350231528</v>
      </c>
      <c r="H35" s="88">
        <v>87.076648524410274</v>
      </c>
      <c r="I35" s="88">
        <v>0.1529432620766685</v>
      </c>
      <c r="J35" s="88">
        <v>0.26772323464344561</v>
      </c>
      <c r="K35" s="88">
        <v>1.7982194507994111</v>
      </c>
      <c r="L35" s="88">
        <v>0.92544093941238359</v>
      </c>
      <c r="M35" s="88">
        <v>0.43939642499506493</v>
      </c>
      <c r="N35" s="88">
        <v>4.3882067359892982</v>
      </c>
      <c r="O35" s="88">
        <v>19.695724096426474</v>
      </c>
      <c r="P35" s="88">
        <v>2.4072098832631834</v>
      </c>
      <c r="Q35" s="88">
        <v>8.4775574960466571</v>
      </c>
      <c r="R35" s="88">
        <v>70.783803692865135</v>
      </c>
      <c r="S35" s="88">
        <v>0.11190368722108165</v>
      </c>
      <c r="T35" s="88">
        <v>27.060165606724951</v>
      </c>
      <c r="U35" s="88">
        <v>6.4792194557707576</v>
      </c>
      <c r="V35" s="88">
        <v>4.8548401533705308</v>
      </c>
      <c r="W35" s="88">
        <v>35.615377903958745</v>
      </c>
      <c r="X35" s="88">
        <v>0</v>
      </c>
      <c r="Y35" s="88">
        <v>24.673526287933594</v>
      </c>
      <c r="Z35" s="88">
        <v>33.328857053814694</v>
      </c>
      <c r="AA35" s="88">
        <v>2041.6221874169146</v>
      </c>
      <c r="AB35" s="88">
        <v>439.62162517882979</v>
      </c>
      <c r="AC35" s="88">
        <v>1122.7725351909</v>
      </c>
      <c r="AD35" s="88">
        <v>26.456170827218209</v>
      </c>
      <c r="AE35" s="88">
        <v>165.55265311450719</v>
      </c>
      <c r="AF35" s="88">
        <v>25.980822431363677</v>
      </c>
      <c r="AG35" s="88">
        <v>116.40268890751376</v>
      </c>
      <c r="AH35" s="88">
        <v>202.40262017346222</v>
      </c>
      <c r="AI35" s="88">
        <v>367.24571873708567</v>
      </c>
      <c r="AJ35" s="88">
        <v>174.47782994552361</v>
      </c>
      <c r="AK35" s="88">
        <v>27.546988677324482</v>
      </c>
      <c r="AL35" s="131">
        <v>427.42204653165209</v>
      </c>
      <c r="AM35" s="135">
        <f t="shared" si="0"/>
        <v>5553.2044115777189</v>
      </c>
      <c r="AN35" s="133">
        <v>0</v>
      </c>
      <c r="AO35" s="131">
        <v>300.13015175661923</v>
      </c>
      <c r="AP35" s="135">
        <f t="shared" si="1"/>
        <v>300.13015175661923</v>
      </c>
      <c r="AQ35" s="133">
        <v>1805.4675813781362</v>
      </c>
      <c r="AR35" s="131">
        <v>0</v>
      </c>
      <c r="AS35" s="135">
        <f t="shared" si="2"/>
        <v>1805.4675813781362</v>
      </c>
      <c r="AT35" s="137">
        <v>1080.7995583325708</v>
      </c>
      <c r="AU35" s="135">
        <f t="shared" si="3"/>
        <v>3186.3972914673259</v>
      </c>
      <c r="AV35" s="99">
        <f t="shared" si="4"/>
        <v>8739.6017030450457</v>
      </c>
      <c r="AY35" s="175"/>
    </row>
    <row r="36" spans="1:51">
      <c r="A36" s="47" t="s">
        <v>195</v>
      </c>
      <c r="B36" s="24" t="s">
        <v>197</v>
      </c>
      <c r="C36" s="178" t="s">
        <v>196</v>
      </c>
      <c r="D36" s="133">
        <v>340.11345208050921</v>
      </c>
      <c r="E36" s="88">
        <v>623.42708445487619</v>
      </c>
      <c r="F36" s="88">
        <v>589.71633232978809</v>
      </c>
      <c r="G36" s="88">
        <v>844.66641321203292</v>
      </c>
      <c r="H36" s="88">
        <v>202.01906028705159</v>
      </c>
      <c r="I36" s="88">
        <v>192.58368246073604</v>
      </c>
      <c r="J36" s="88">
        <v>66.564202852925334</v>
      </c>
      <c r="K36" s="88">
        <v>579.29625879546495</v>
      </c>
      <c r="L36" s="88">
        <v>651.49075237178442</v>
      </c>
      <c r="M36" s="88">
        <v>19.629970901347768</v>
      </c>
      <c r="N36" s="88">
        <v>56.764917266220664</v>
      </c>
      <c r="O36" s="88">
        <v>2037.9339456621783</v>
      </c>
      <c r="P36" s="88">
        <v>460.78452664574695</v>
      </c>
      <c r="Q36" s="88">
        <v>592.02851017493845</v>
      </c>
      <c r="R36" s="88">
        <v>5940.5573613634569</v>
      </c>
      <c r="S36" s="88">
        <v>387.05243902153376</v>
      </c>
      <c r="T36" s="88">
        <v>7073.0229953973376</v>
      </c>
      <c r="U36" s="88">
        <v>2651.3612561826167</v>
      </c>
      <c r="V36" s="88">
        <v>268.53018297529252</v>
      </c>
      <c r="W36" s="88">
        <v>449.82337242830937</v>
      </c>
      <c r="X36" s="88">
        <v>144.03648498101177</v>
      </c>
      <c r="Y36" s="88">
        <v>1179.2948656153349</v>
      </c>
      <c r="Z36" s="88">
        <v>446.22469683688263</v>
      </c>
      <c r="AA36" s="88">
        <v>485.52229369311573</v>
      </c>
      <c r="AB36" s="88">
        <v>89.087184029378065</v>
      </c>
      <c r="AC36" s="88">
        <v>4221.0211901622888</v>
      </c>
      <c r="AD36" s="88">
        <v>5688.506997977227</v>
      </c>
      <c r="AE36" s="88">
        <v>274.40299417600494</v>
      </c>
      <c r="AF36" s="88">
        <v>409.75069698944026</v>
      </c>
      <c r="AG36" s="88">
        <v>368.3495931664537</v>
      </c>
      <c r="AH36" s="88">
        <v>339.06479180416738</v>
      </c>
      <c r="AI36" s="88">
        <v>615.32745649845424</v>
      </c>
      <c r="AJ36" s="88">
        <v>610.88934045083181</v>
      </c>
      <c r="AK36" s="88">
        <v>793.4010814207378</v>
      </c>
      <c r="AL36" s="131">
        <v>1925.6804229122163</v>
      </c>
      <c r="AM36" s="135">
        <f t="shared" si="0"/>
        <v>41617.926807577678</v>
      </c>
      <c r="AN36" s="133">
        <v>11161.089821699421</v>
      </c>
      <c r="AO36" s="131">
        <v>0</v>
      </c>
      <c r="AP36" s="135">
        <f t="shared" si="1"/>
        <v>11161.089821699421</v>
      </c>
      <c r="AQ36" s="133">
        <v>0</v>
      </c>
      <c r="AR36" s="131">
        <v>0</v>
      </c>
      <c r="AS36" s="135">
        <f t="shared" si="2"/>
        <v>0</v>
      </c>
      <c r="AT36" s="137">
        <v>7121.0361158111682</v>
      </c>
      <c r="AU36" s="135">
        <f t="shared" si="3"/>
        <v>18282.125937510587</v>
      </c>
      <c r="AV36" s="99">
        <f t="shared" si="4"/>
        <v>59900.052745088266</v>
      </c>
      <c r="AY36" s="175"/>
    </row>
    <row r="37" spans="1:51">
      <c r="A37" s="47" t="s">
        <v>198</v>
      </c>
      <c r="B37" s="22" t="s">
        <v>200</v>
      </c>
      <c r="C37" s="179" t="s">
        <v>199</v>
      </c>
      <c r="D37" s="133">
        <v>193.35134812740657</v>
      </c>
      <c r="E37" s="88">
        <v>210.06896410201659</v>
      </c>
      <c r="F37" s="88">
        <v>45.749359265398809</v>
      </c>
      <c r="G37" s="88">
        <v>1469.6978532804087</v>
      </c>
      <c r="H37" s="88">
        <v>250.66304006076055</v>
      </c>
      <c r="I37" s="88">
        <v>2.0544580835386412</v>
      </c>
      <c r="J37" s="88">
        <v>1.9503834912404723</v>
      </c>
      <c r="K37" s="88">
        <v>68.299823113296952</v>
      </c>
      <c r="L37" s="88">
        <v>50.369150326077254</v>
      </c>
      <c r="M37" s="88">
        <v>99.291681048927387</v>
      </c>
      <c r="N37" s="88">
        <v>46.219538474185327</v>
      </c>
      <c r="O37" s="88">
        <v>125.0934827487157</v>
      </c>
      <c r="P37" s="88">
        <v>65.833311582681759</v>
      </c>
      <c r="Q37" s="88">
        <v>100.6194776969613</v>
      </c>
      <c r="R37" s="88">
        <v>4326.4186559188674</v>
      </c>
      <c r="S37" s="88">
        <v>34.30751169927435</v>
      </c>
      <c r="T37" s="88">
        <v>1668.5803656959092</v>
      </c>
      <c r="U37" s="88">
        <v>1132.4591518454167</v>
      </c>
      <c r="V37" s="88">
        <v>273.56701877289248</v>
      </c>
      <c r="W37" s="88">
        <v>878.24863246873963</v>
      </c>
      <c r="X37" s="88">
        <v>432.70231859225385</v>
      </c>
      <c r="Y37" s="88">
        <v>851.70873582827244</v>
      </c>
      <c r="Z37" s="88">
        <v>249.46951061950011</v>
      </c>
      <c r="AA37" s="88">
        <v>2257.6758540296541</v>
      </c>
      <c r="AB37" s="88">
        <v>393.42224892738574</v>
      </c>
      <c r="AC37" s="88">
        <v>3052.9803438196996</v>
      </c>
      <c r="AD37" s="88">
        <v>163.53265610656291</v>
      </c>
      <c r="AE37" s="88">
        <v>1067.7558337726446</v>
      </c>
      <c r="AF37" s="88">
        <v>839.19454235446722</v>
      </c>
      <c r="AG37" s="88">
        <v>3726.2812877252145</v>
      </c>
      <c r="AH37" s="88">
        <v>206.4920620246811</v>
      </c>
      <c r="AI37" s="88">
        <v>444.0812990762509</v>
      </c>
      <c r="AJ37" s="88">
        <v>9.1863849625937508</v>
      </c>
      <c r="AK37" s="88">
        <v>767.67640470069671</v>
      </c>
      <c r="AL37" s="131">
        <v>1067.8895194082204</v>
      </c>
      <c r="AM37" s="135">
        <f t="shared" si="0"/>
        <v>26572.892209750815</v>
      </c>
      <c r="AN37" s="133">
        <v>89682.243248288141</v>
      </c>
      <c r="AO37" s="131">
        <v>355.68935062276597</v>
      </c>
      <c r="AP37" s="135">
        <f t="shared" si="1"/>
        <v>90037.932598910906</v>
      </c>
      <c r="AQ37" s="133">
        <v>0</v>
      </c>
      <c r="AR37" s="131">
        <v>0</v>
      </c>
      <c r="AS37" s="135">
        <f t="shared" si="2"/>
        <v>0</v>
      </c>
      <c r="AT37" s="137">
        <v>0</v>
      </c>
      <c r="AU37" s="135">
        <f t="shared" si="3"/>
        <v>90037.932598910906</v>
      </c>
      <c r="AV37" s="99">
        <f t="shared" si="4"/>
        <v>116610.82480866172</v>
      </c>
      <c r="AY37" s="175"/>
    </row>
    <row r="38" spans="1:51">
      <c r="A38" s="47" t="s">
        <v>201</v>
      </c>
      <c r="B38" s="24" t="s">
        <v>203</v>
      </c>
      <c r="C38" s="178" t="s">
        <v>202</v>
      </c>
      <c r="D38" s="133">
        <v>40.963279785264973</v>
      </c>
      <c r="E38" s="88">
        <v>114.71101219202652</v>
      </c>
      <c r="F38" s="88">
        <v>88.196115439110301</v>
      </c>
      <c r="G38" s="88">
        <v>274.45262788403915</v>
      </c>
      <c r="H38" s="88">
        <v>21.883893237454792</v>
      </c>
      <c r="I38" s="88">
        <v>36.076790139370729</v>
      </c>
      <c r="J38" s="88">
        <v>1.0802745053920206</v>
      </c>
      <c r="K38" s="88">
        <v>17.080259192571059</v>
      </c>
      <c r="L38" s="88">
        <v>17.49144267504856</v>
      </c>
      <c r="M38" s="88">
        <v>6.4998237639265453</v>
      </c>
      <c r="N38" s="88">
        <v>13.511378091752904</v>
      </c>
      <c r="O38" s="88">
        <v>148.14792505100868</v>
      </c>
      <c r="P38" s="88">
        <v>93.192376214031128</v>
      </c>
      <c r="Q38" s="88">
        <v>27.457836014621599</v>
      </c>
      <c r="R38" s="88">
        <v>15101.418845569637</v>
      </c>
      <c r="S38" s="88">
        <v>6.7550717241814118</v>
      </c>
      <c r="T38" s="88">
        <v>864.50126728322311</v>
      </c>
      <c r="U38" s="88">
        <v>122.79481246641414</v>
      </c>
      <c r="V38" s="88">
        <v>8432.6545084552999</v>
      </c>
      <c r="W38" s="88">
        <v>795.44174852733136</v>
      </c>
      <c r="X38" s="88">
        <v>72.182147316538277</v>
      </c>
      <c r="Y38" s="88">
        <v>133.67874654057297</v>
      </c>
      <c r="Z38" s="88">
        <v>479.92306496063702</v>
      </c>
      <c r="AA38" s="88">
        <v>715.64354886517538</v>
      </c>
      <c r="AB38" s="88">
        <v>48.036505736072016</v>
      </c>
      <c r="AC38" s="88">
        <v>2358.8100023277439</v>
      </c>
      <c r="AD38" s="88">
        <v>61.678048625833497</v>
      </c>
      <c r="AE38" s="88">
        <v>3213.5072796114923</v>
      </c>
      <c r="AF38" s="88">
        <v>156.02063711831889</v>
      </c>
      <c r="AG38" s="88">
        <v>780.79776480992257</v>
      </c>
      <c r="AH38" s="88">
        <v>31.202796713696578</v>
      </c>
      <c r="AI38" s="88">
        <v>40.054891247718118</v>
      </c>
      <c r="AJ38" s="88">
        <v>29.469346581500876</v>
      </c>
      <c r="AK38" s="88">
        <v>551.51783050530503</v>
      </c>
      <c r="AL38" s="131">
        <v>1216.9350055353789</v>
      </c>
      <c r="AM38" s="135">
        <f t="shared" si="0"/>
        <v>36113.768904707606</v>
      </c>
      <c r="AN38" s="133">
        <v>682.85069738747882</v>
      </c>
      <c r="AO38" s="131">
        <v>430.85951979691743</v>
      </c>
      <c r="AP38" s="135">
        <f t="shared" si="1"/>
        <v>1113.7102171843962</v>
      </c>
      <c r="AQ38" s="133">
        <v>5241.8183398370556</v>
      </c>
      <c r="AR38" s="131">
        <v>0</v>
      </c>
      <c r="AS38" s="135">
        <f t="shared" si="2"/>
        <v>5241.8183398370556</v>
      </c>
      <c r="AT38" s="137">
        <v>8329.100986841273</v>
      </c>
      <c r="AU38" s="135">
        <f t="shared" si="3"/>
        <v>14684.629543862724</v>
      </c>
      <c r="AV38" s="99">
        <f t="shared" si="4"/>
        <v>50798.398448570326</v>
      </c>
      <c r="AY38" s="175"/>
    </row>
    <row r="39" spans="1:51">
      <c r="A39" s="47" t="s">
        <v>204</v>
      </c>
      <c r="B39" s="24" t="s">
        <v>206</v>
      </c>
      <c r="C39" s="178" t="s">
        <v>205</v>
      </c>
      <c r="D39" s="133">
        <v>646.3375668192524</v>
      </c>
      <c r="E39" s="88">
        <v>199.69290497141853</v>
      </c>
      <c r="F39" s="88">
        <v>102.34556649932895</v>
      </c>
      <c r="G39" s="88">
        <v>157.77111272159394</v>
      </c>
      <c r="H39" s="88">
        <v>20.667970953611974</v>
      </c>
      <c r="I39" s="88">
        <v>0</v>
      </c>
      <c r="J39" s="88">
        <v>0.35338795621945529</v>
      </c>
      <c r="K39" s="88">
        <v>19.166033176456327</v>
      </c>
      <c r="L39" s="88">
        <v>10.31284835759141</v>
      </c>
      <c r="M39" s="88">
        <v>55.955654464110054</v>
      </c>
      <c r="N39" s="88">
        <v>12.953558485247633</v>
      </c>
      <c r="O39" s="88">
        <v>127.08602012513683</v>
      </c>
      <c r="P39" s="88">
        <v>109.37827079064144</v>
      </c>
      <c r="Q39" s="88">
        <v>70.605878305770176</v>
      </c>
      <c r="R39" s="88">
        <v>1145.7617555914117</v>
      </c>
      <c r="S39" s="88">
        <v>21.716262786983741</v>
      </c>
      <c r="T39" s="88">
        <v>619.91975325972226</v>
      </c>
      <c r="U39" s="88">
        <v>166.76755875103271</v>
      </c>
      <c r="V39" s="88">
        <v>24.916320699207962</v>
      </c>
      <c r="W39" s="88">
        <v>298.53680574240474</v>
      </c>
      <c r="X39" s="88">
        <v>179.79214351393225</v>
      </c>
      <c r="Y39" s="88">
        <v>90.068775224528252</v>
      </c>
      <c r="Z39" s="88">
        <v>657.76336348508994</v>
      </c>
      <c r="AA39" s="88">
        <v>2951.3429446565037</v>
      </c>
      <c r="AB39" s="88">
        <v>12.462848477215305</v>
      </c>
      <c r="AC39" s="88">
        <v>1265.3198295502507</v>
      </c>
      <c r="AD39" s="88">
        <v>218.80530671644976</v>
      </c>
      <c r="AE39" s="88">
        <v>513.83724052905779</v>
      </c>
      <c r="AF39" s="88">
        <v>146.47816956928264</v>
      </c>
      <c r="AG39" s="88">
        <v>492.44679481889159</v>
      </c>
      <c r="AH39" s="88">
        <v>17.918318907397339</v>
      </c>
      <c r="AI39" s="88">
        <v>22.519603687500986</v>
      </c>
      <c r="AJ39" s="88">
        <v>15.700881407014014</v>
      </c>
      <c r="AK39" s="88">
        <v>281.6284731615699</v>
      </c>
      <c r="AL39" s="131">
        <v>649.37872019653025</v>
      </c>
      <c r="AM39" s="135">
        <f t="shared" si="0"/>
        <v>11325.708644358356</v>
      </c>
      <c r="AN39" s="133">
        <v>865.36353181165612</v>
      </c>
      <c r="AO39" s="131">
        <v>829.43613339436831</v>
      </c>
      <c r="AP39" s="135">
        <f t="shared" si="1"/>
        <v>1694.7996652060244</v>
      </c>
      <c r="AQ39" s="133">
        <v>5616.2339355397016</v>
      </c>
      <c r="AR39" s="131">
        <v>2.8623685399284888E-3</v>
      </c>
      <c r="AS39" s="135">
        <f t="shared" si="2"/>
        <v>5616.2367979082419</v>
      </c>
      <c r="AT39" s="137">
        <v>2314.2499819700602</v>
      </c>
      <c r="AU39" s="135">
        <f t="shared" si="3"/>
        <v>9625.2864450843263</v>
      </c>
      <c r="AV39" s="99">
        <f t="shared" si="4"/>
        <v>20950.99508944268</v>
      </c>
      <c r="AY39" s="175"/>
    </row>
    <row r="40" spans="1:51">
      <c r="A40" s="47" t="s">
        <v>207</v>
      </c>
      <c r="B40" s="24" t="s">
        <v>209</v>
      </c>
      <c r="C40" s="178" t="s">
        <v>208</v>
      </c>
      <c r="D40" s="133">
        <v>1.0973642987908816E-2</v>
      </c>
      <c r="E40" s="88">
        <v>914.71997845216856</v>
      </c>
      <c r="F40" s="88">
        <v>57.152541047160931</v>
      </c>
      <c r="G40" s="88">
        <v>489.55841523371106</v>
      </c>
      <c r="H40" s="88">
        <v>57.686933964532393</v>
      </c>
      <c r="I40" s="88">
        <v>0</v>
      </c>
      <c r="J40" s="88">
        <v>2.3537751634446487</v>
      </c>
      <c r="K40" s="88">
        <v>75.014647225911958</v>
      </c>
      <c r="L40" s="88">
        <v>65.714348475676658</v>
      </c>
      <c r="M40" s="88">
        <v>89.44892912142727</v>
      </c>
      <c r="N40" s="88">
        <v>24.958008187291163</v>
      </c>
      <c r="O40" s="88">
        <v>475.33200865817298</v>
      </c>
      <c r="P40" s="88">
        <v>360.23926321665675</v>
      </c>
      <c r="Q40" s="88">
        <v>106.3247463946457</v>
      </c>
      <c r="R40" s="88">
        <v>11229.559363713321</v>
      </c>
      <c r="S40" s="88">
        <v>16.829056369383927</v>
      </c>
      <c r="T40" s="88">
        <v>1951.1731329784345</v>
      </c>
      <c r="U40" s="88">
        <v>313.31133483313448</v>
      </c>
      <c r="V40" s="88">
        <v>13291.648191104869</v>
      </c>
      <c r="W40" s="88">
        <v>989.90191311833962</v>
      </c>
      <c r="X40" s="88">
        <v>219.98210007570941</v>
      </c>
      <c r="Y40" s="88">
        <v>398.87391524440147</v>
      </c>
      <c r="Z40" s="88">
        <v>786.02070385008017</v>
      </c>
      <c r="AA40" s="88">
        <v>6184.9391177323314</v>
      </c>
      <c r="AB40" s="88">
        <v>56.817896144684418</v>
      </c>
      <c r="AC40" s="88">
        <v>1398.3988530244981</v>
      </c>
      <c r="AD40" s="88">
        <v>228.86815178818827</v>
      </c>
      <c r="AE40" s="88">
        <v>2706.0944952088389</v>
      </c>
      <c r="AF40" s="88">
        <v>176.96732000592635</v>
      </c>
      <c r="AG40" s="88">
        <v>1967.5904332384373</v>
      </c>
      <c r="AH40" s="88">
        <v>220.24388647034266</v>
      </c>
      <c r="AI40" s="88">
        <v>75.900057488549407</v>
      </c>
      <c r="AJ40" s="88">
        <v>209.22889273700073</v>
      </c>
      <c r="AK40" s="88">
        <v>305.80859430663514</v>
      </c>
      <c r="AL40" s="131">
        <v>1313.120725699652</v>
      </c>
      <c r="AM40" s="135">
        <f t="shared" si="0"/>
        <v>46759.792703916552</v>
      </c>
      <c r="AN40" s="133">
        <v>11550.273958922033</v>
      </c>
      <c r="AO40" s="131">
        <v>949.81989059435955</v>
      </c>
      <c r="AP40" s="135">
        <f t="shared" si="1"/>
        <v>12500.093849516392</v>
      </c>
      <c r="AQ40" s="133">
        <v>0</v>
      </c>
      <c r="AR40" s="131">
        <v>0</v>
      </c>
      <c r="AS40" s="135">
        <f t="shared" si="2"/>
        <v>0</v>
      </c>
      <c r="AT40" s="137">
        <v>16097.700191212556</v>
      </c>
      <c r="AU40" s="135">
        <f t="shared" si="3"/>
        <v>28597.79404072895</v>
      </c>
      <c r="AV40" s="99">
        <f t="shared" si="4"/>
        <v>75357.586744645494</v>
      </c>
      <c r="AY40" s="175"/>
    </row>
    <row r="41" spans="1:51">
      <c r="A41" s="47" t="s">
        <v>210</v>
      </c>
      <c r="B41" s="24" t="s">
        <v>212</v>
      </c>
      <c r="C41" s="178" t="s">
        <v>211</v>
      </c>
      <c r="D41" s="133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149.36081702497685</v>
      </c>
      <c r="AA41" s="88">
        <v>0</v>
      </c>
      <c r="AB41" s="88">
        <v>0</v>
      </c>
      <c r="AC41" s="88">
        <v>0</v>
      </c>
      <c r="AD41" s="88">
        <v>0</v>
      </c>
      <c r="AE41" s="88">
        <v>0</v>
      </c>
      <c r="AF41" s="88">
        <v>0.38652814671100538</v>
      </c>
      <c r="AG41" s="88">
        <v>0</v>
      </c>
      <c r="AH41" s="88">
        <v>3048.1153265480852</v>
      </c>
      <c r="AI41" s="88">
        <v>976.81732213401301</v>
      </c>
      <c r="AJ41" s="88">
        <v>277.76495309739317</v>
      </c>
      <c r="AK41" s="88">
        <v>214.7935413327076</v>
      </c>
      <c r="AL41" s="131">
        <v>512.77969329831217</v>
      </c>
      <c r="AM41" s="135">
        <f t="shared" si="0"/>
        <v>5180.0181815821988</v>
      </c>
      <c r="AN41" s="133">
        <v>826.48424143118507</v>
      </c>
      <c r="AO41" s="131">
        <v>65282.714499397174</v>
      </c>
      <c r="AP41" s="135">
        <f t="shared" si="1"/>
        <v>66109.19874082836</v>
      </c>
      <c r="AQ41" s="133">
        <v>0</v>
      </c>
      <c r="AR41" s="131">
        <v>0</v>
      </c>
      <c r="AS41" s="135">
        <f t="shared" si="2"/>
        <v>0</v>
      </c>
      <c r="AT41" s="137">
        <v>4141.3356332978456</v>
      </c>
      <c r="AU41" s="135">
        <f t="shared" si="3"/>
        <v>70250.534374126204</v>
      </c>
      <c r="AV41" s="99">
        <f t="shared" si="4"/>
        <v>75430.552555708404</v>
      </c>
      <c r="AY41" s="175"/>
    </row>
    <row r="42" spans="1:51">
      <c r="A42" s="47" t="s">
        <v>213</v>
      </c>
      <c r="B42" s="24" t="s">
        <v>215</v>
      </c>
      <c r="C42" s="178" t="s">
        <v>214</v>
      </c>
      <c r="D42" s="133">
        <v>0</v>
      </c>
      <c r="E42" s="88">
        <v>60.971941654526397</v>
      </c>
      <c r="F42" s="88">
        <v>1.5532087216295976</v>
      </c>
      <c r="G42" s="88">
        <v>13.92936865117046</v>
      </c>
      <c r="H42" s="88">
        <v>6.209202581897226E-2</v>
      </c>
      <c r="I42" s="88">
        <v>0</v>
      </c>
      <c r="J42" s="88">
        <v>1.6911071304158876E-3</v>
      </c>
      <c r="K42" s="88">
        <v>7.1877217824705283E-2</v>
      </c>
      <c r="L42" s="88">
        <v>8.6581000652307685E-2</v>
      </c>
      <c r="M42" s="88">
        <v>0</v>
      </c>
      <c r="N42" s="88">
        <v>16.715193227886775</v>
      </c>
      <c r="O42" s="88">
        <v>0.18963285953957232</v>
      </c>
      <c r="P42" s="88">
        <v>0</v>
      </c>
      <c r="Q42" s="88">
        <v>1.9995223263052075</v>
      </c>
      <c r="R42" s="88">
        <v>206.29960702155444</v>
      </c>
      <c r="S42" s="88">
        <v>8.313925582624046E-2</v>
      </c>
      <c r="T42" s="88">
        <v>20.983550338801415</v>
      </c>
      <c r="U42" s="88">
        <v>2.7789358114603533</v>
      </c>
      <c r="V42" s="88">
        <v>71.665598369151823</v>
      </c>
      <c r="W42" s="88">
        <v>36.353635187904892</v>
      </c>
      <c r="X42" s="88">
        <v>0</v>
      </c>
      <c r="Y42" s="88">
        <v>5.2114965946717895</v>
      </c>
      <c r="Z42" s="88">
        <v>85.84220683530306</v>
      </c>
      <c r="AA42" s="88">
        <v>1.1490812511118178</v>
      </c>
      <c r="AB42" s="88">
        <v>1.4267456300159957</v>
      </c>
      <c r="AC42" s="88">
        <v>393.06229260704987</v>
      </c>
      <c r="AD42" s="88">
        <v>1.6093368879007459</v>
      </c>
      <c r="AE42" s="88">
        <v>136.20348626730095</v>
      </c>
      <c r="AF42" s="88">
        <v>82.958230216091025</v>
      </c>
      <c r="AG42" s="88">
        <v>129.62855116421389</v>
      </c>
      <c r="AH42" s="88">
        <v>522.7771266315666</v>
      </c>
      <c r="AI42" s="88">
        <v>105.18832659833171</v>
      </c>
      <c r="AJ42" s="88">
        <v>27.286344210946098</v>
      </c>
      <c r="AK42" s="88">
        <v>122.24912868515378</v>
      </c>
      <c r="AL42" s="131">
        <v>31.050170567635352</v>
      </c>
      <c r="AM42" s="135">
        <f t="shared" si="0"/>
        <v>2079.3880989244763</v>
      </c>
      <c r="AN42" s="133">
        <v>31523.639324303731</v>
      </c>
      <c r="AO42" s="131">
        <v>40915.328930283176</v>
      </c>
      <c r="AP42" s="135">
        <f t="shared" si="1"/>
        <v>72438.968254586915</v>
      </c>
      <c r="AQ42" s="133">
        <v>0</v>
      </c>
      <c r="AR42" s="131">
        <v>0</v>
      </c>
      <c r="AS42" s="135">
        <f t="shared" si="2"/>
        <v>0</v>
      </c>
      <c r="AT42" s="137">
        <v>1662.0984870470647</v>
      </c>
      <c r="AU42" s="135">
        <f t="shared" si="3"/>
        <v>74101.066741633986</v>
      </c>
      <c r="AV42" s="99">
        <f t="shared" si="4"/>
        <v>76180.454840558465</v>
      </c>
      <c r="AY42" s="175"/>
    </row>
    <row r="43" spans="1:51">
      <c r="A43" s="47" t="s">
        <v>216</v>
      </c>
      <c r="B43" s="24" t="s">
        <v>218</v>
      </c>
      <c r="C43" s="178" t="s">
        <v>217</v>
      </c>
      <c r="D43" s="133">
        <v>0</v>
      </c>
      <c r="E43" s="88">
        <v>11.866620044128091</v>
      </c>
      <c r="F43" s="88">
        <v>0.3024000247851748</v>
      </c>
      <c r="G43" s="88">
        <v>2.7217908493660374</v>
      </c>
      <c r="H43" s="88">
        <v>1.1972995022980607E-2</v>
      </c>
      <c r="I43" s="88">
        <v>0</v>
      </c>
      <c r="J43" s="88">
        <v>3.2913818439643614E-4</v>
      </c>
      <c r="K43" s="88">
        <v>1.4115547861000957E-2</v>
      </c>
      <c r="L43" s="88">
        <v>1.743517429030942E-2</v>
      </c>
      <c r="M43" s="88">
        <v>0</v>
      </c>
      <c r="N43" s="88">
        <v>3.2559336967607724</v>
      </c>
      <c r="O43" s="88">
        <v>3.6733252438392434E-2</v>
      </c>
      <c r="P43" s="88">
        <v>0</v>
      </c>
      <c r="Q43" s="88">
        <v>0.39161230203599023</v>
      </c>
      <c r="R43" s="88">
        <v>40.138858108150181</v>
      </c>
      <c r="S43" s="88">
        <v>1.6162118355041191E-2</v>
      </c>
      <c r="T43" s="88">
        <v>4.0983975650444187</v>
      </c>
      <c r="U43" s="88">
        <v>0.54081540364829517</v>
      </c>
      <c r="V43" s="88">
        <v>13.998194167655347</v>
      </c>
      <c r="W43" s="88">
        <v>7.3276606240844817</v>
      </c>
      <c r="X43" s="88">
        <v>0</v>
      </c>
      <c r="Y43" s="88">
        <v>1.0145755544693535</v>
      </c>
      <c r="Z43" s="88">
        <v>30.602107466218296</v>
      </c>
      <c r="AA43" s="88">
        <v>0.22112532513891667</v>
      </c>
      <c r="AB43" s="88">
        <v>0.32704880980925344</v>
      </c>
      <c r="AC43" s="88">
        <v>0.12745925822552287</v>
      </c>
      <c r="AD43" s="88">
        <v>0.30494493418812402</v>
      </c>
      <c r="AE43" s="88">
        <v>26.505364404552466</v>
      </c>
      <c r="AF43" s="88">
        <v>16.179745192124578</v>
      </c>
      <c r="AG43" s="88">
        <v>25.430144102415802</v>
      </c>
      <c r="AH43" s="88">
        <v>186.95910123384095</v>
      </c>
      <c r="AI43" s="88">
        <v>40.216365996063018</v>
      </c>
      <c r="AJ43" s="88">
        <v>14.898144127919105</v>
      </c>
      <c r="AK43" s="88">
        <v>225.47617686296789</v>
      </c>
      <c r="AL43" s="131">
        <v>895.21189197430135</v>
      </c>
      <c r="AM43" s="135">
        <f t="shared" si="0"/>
        <v>1548.2132262540456</v>
      </c>
      <c r="AN43" s="133">
        <v>29557.661799106325</v>
      </c>
      <c r="AO43" s="131">
        <v>31718.870785990166</v>
      </c>
      <c r="AP43" s="135">
        <f>SUM(AN43:AO43)</f>
        <v>61276.532585096487</v>
      </c>
      <c r="AQ43" s="133">
        <v>0</v>
      </c>
      <c r="AR43" s="131">
        <v>2.2021387475866685E-3</v>
      </c>
      <c r="AS43" s="135">
        <f t="shared" si="2"/>
        <v>2.2021387475866685E-3</v>
      </c>
      <c r="AT43" s="137">
        <v>1854.0622057392632</v>
      </c>
      <c r="AU43" s="135">
        <f t="shared" si="3"/>
        <v>63130.596992974497</v>
      </c>
      <c r="AV43" s="99">
        <f t="shared" si="4"/>
        <v>64678.810219228544</v>
      </c>
      <c r="AY43" s="175"/>
    </row>
    <row r="44" spans="1:51" s="26" customFormat="1">
      <c r="A44" s="47" t="s">
        <v>219</v>
      </c>
      <c r="B44" s="24" t="s">
        <v>220</v>
      </c>
      <c r="C44" s="178" t="s">
        <v>64</v>
      </c>
      <c r="D44" s="133">
        <v>9.2793884252193121E-2</v>
      </c>
      <c r="E44" s="88">
        <v>0.30216010684445693</v>
      </c>
      <c r="F44" s="88">
        <v>2.3294208445892702E-2</v>
      </c>
      <c r="G44" s="88">
        <v>0.21502985023156926</v>
      </c>
      <c r="H44" s="88">
        <v>2.706827187177479E-3</v>
      </c>
      <c r="I44" s="88">
        <v>0</v>
      </c>
      <c r="J44" s="88">
        <v>1.1539120244633786E-4</v>
      </c>
      <c r="K44" s="88">
        <v>4.4454834064579767E-3</v>
      </c>
      <c r="L44" s="88">
        <v>2.8102053593445392E-2</v>
      </c>
      <c r="M44" s="88">
        <v>2.2476600285190119E-5</v>
      </c>
      <c r="N44" s="88">
        <v>0.35409738809100511</v>
      </c>
      <c r="O44" s="88">
        <v>3.3361194157114117E-3</v>
      </c>
      <c r="P44" s="88">
        <v>8.7811918902063802E-4</v>
      </c>
      <c r="Q44" s="88">
        <v>2.2151827770412955E-2</v>
      </c>
      <c r="R44" s="88">
        <v>1.7836591417336962</v>
      </c>
      <c r="S44" s="88">
        <v>1.9634258696495537E-3</v>
      </c>
      <c r="T44" s="88">
        <v>0.40149142444727165</v>
      </c>
      <c r="U44" s="88">
        <v>3.9238333859913307E-2</v>
      </c>
      <c r="V44" s="88">
        <v>0.36334278375596529</v>
      </c>
      <c r="W44" s="88">
        <v>0.49075285631321108</v>
      </c>
      <c r="X44" s="88">
        <v>5.9047184124629796E-4</v>
      </c>
      <c r="Y44" s="88">
        <v>4.6328047102220091E-2</v>
      </c>
      <c r="Z44" s="88">
        <v>69.44447349644571</v>
      </c>
      <c r="AA44" s="88">
        <v>4.8449171401923263E-3</v>
      </c>
      <c r="AB44" s="88">
        <v>5.2609065833470692E-2</v>
      </c>
      <c r="AC44" s="88">
        <v>15.710690740872344</v>
      </c>
      <c r="AD44" s="88">
        <v>1.3599523767242286E-2</v>
      </c>
      <c r="AE44" s="88">
        <v>0.10074498706272672</v>
      </c>
      <c r="AF44" s="88">
        <v>0.23793461760793672</v>
      </c>
      <c r="AG44" s="88">
        <v>4.4834486411509085</v>
      </c>
      <c r="AH44" s="88">
        <v>384.88411636321496</v>
      </c>
      <c r="AI44" s="88">
        <v>82.138063222837118</v>
      </c>
      <c r="AJ44" s="88">
        <v>29.806307223987407</v>
      </c>
      <c r="AK44" s="88">
        <v>463.45502532448654</v>
      </c>
      <c r="AL44" s="131">
        <v>18.852733473047664</v>
      </c>
      <c r="AM44" s="135">
        <f t="shared" si="0"/>
        <v>1073.3610918186075</v>
      </c>
      <c r="AN44" s="133">
        <v>23714.018853264744</v>
      </c>
      <c r="AO44" s="131">
        <v>2499.6482440205336</v>
      </c>
      <c r="AP44" s="135">
        <f t="shared" si="1"/>
        <v>26213.667097285277</v>
      </c>
      <c r="AQ44" s="133">
        <v>0</v>
      </c>
      <c r="AR44" s="131">
        <v>0</v>
      </c>
      <c r="AS44" s="135">
        <f t="shared" si="2"/>
        <v>0</v>
      </c>
      <c r="AT44" s="137">
        <v>17405.587939129324</v>
      </c>
      <c r="AU44" s="135">
        <f t="shared" si="3"/>
        <v>43619.255036414601</v>
      </c>
      <c r="AV44" s="99">
        <f t="shared" si="4"/>
        <v>44692.61612823321</v>
      </c>
      <c r="AX44" s="100"/>
      <c r="AY44" s="175"/>
    </row>
    <row r="45" spans="1:51" s="26" customFormat="1">
      <c r="A45" s="47" t="s">
        <v>221</v>
      </c>
      <c r="B45" s="24" t="s">
        <v>222</v>
      </c>
      <c r="C45" s="178" t="s">
        <v>65</v>
      </c>
      <c r="D45" s="133">
        <v>0</v>
      </c>
      <c r="E45" s="88">
        <v>0.13028100202953882</v>
      </c>
      <c r="F45" s="88">
        <v>15.139625680877117</v>
      </c>
      <c r="G45" s="88">
        <v>0.42718548896362102</v>
      </c>
      <c r="H45" s="88">
        <v>7.9323135838257272E-3</v>
      </c>
      <c r="I45" s="88">
        <v>0</v>
      </c>
      <c r="J45" s="88">
        <v>5.5384225769010607E-5</v>
      </c>
      <c r="K45" s="88">
        <v>5.4556946479588616E-3</v>
      </c>
      <c r="L45" s="88">
        <v>2.2687246180239564E-2</v>
      </c>
      <c r="M45" s="88">
        <v>0</v>
      </c>
      <c r="N45" s="88">
        <v>92.166098424637795</v>
      </c>
      <c r="O45" s="88">
        <v>2.0560705279740219E-2</v>
      </c>
      <c r="P45" s="88">
        <v>0</v>
      </c>
      <c r="Q45" s="88">
        <v>1.1766439288060678E-2</v>
      </c>
      <c r="R45" s="88">
        <v>3.6792121025757147</v>
      </c>
      <c r="S45" s="88">
        <v>7.4230457950564448E-3</v>
      </c>
      <c r="T45" s="88">
        <v>338.71702102009715</v>
      </c>
      <c r="U45" s="88">
        <v>241.6795370135265</v>
      </c>
      <c r="V45" s="88">
        <v>0.24064045048439953</v>
      </c>
      <c r="W45" s="88">
        <v>1.5571330782093875</v>
      </c>
      <c r="X45" s="88">
        <v>0</v>
      </c>
      <c r="Y45" s="88">
        <v>0.20492634543210989</v>
      </c>
      <c r="Z45" s="88">
        <v>1.0969327120465251</v>
      </c>
      <c r="AA45" s="88">
        <v>0.5391944553696062</v>
      </c>
      <c r="AB45" s="88">
        <v>66.979363850960794</v>
      </c>
      <c r="AC45" s="88">
        <v>42.548813543001714</v>
      </c>
      <c r="AD45" s="88">
        <v>7.3792916605202472E-2</v>
      </c>
      <c r="AE45" s="88">
        <v>1.290881230462114</v>
      </c>
      <c r="AF45" s="88">
        <v>0.78577824525832696</v>
      </c>
      <c r="AG45" s="88">
        <v>2.2996515210261221</v>
      </c>
      <c r="AH45" s="88">
        <v>8.6038371530251077</v>
      </c>
      <c r="AI45" s="88">
        <v>14.355305328219957</v>
      </c>
      <c r="AJ45" s="88">
        <v>6.7573010429272982</v>
      </c>
      <c r="AK45" s="88">
        <v>0.90342014451603281</v>
      </c>
      <c r="AL45" s="131">
        <v>36.24164814605183</v>
      </c>
      <c r="AM45" s="135">
        <f t="shared" si="0"/>
        <v>876.49346172530477</v>
      </c>
      <c r="AN45" s="133">
        <v>29793.153698364138</v>
      </c>
      <c r="AO45" s="131">
        <v>6183.3239995935855</v>
      </c>
      <c r="AP45" s="135">
        <f t="shared" si="1"/>
        <v>35976.477697957722</v>
      </c>
      <c r="AQ45" s="133">
        <v>0</v>
      </c>
      <c r="AR45" s="131">
        <v>0</v>
      </c>
      <c r="AS45" s="135">
        <f t="shared" si="2"/>
        <v>0</v>
      </c>
      <c r="AT45" s="137">
        <v>5271.9218473973824</v>
      </c>
      <c r="AU45" s="135">
        <f t="shared" si="3"/>
        <v>41248.399545355103</v>
      </c>
      <c r="AV45" s="99">
        <f t="shared" si="4"/>
        <v>42124.893007080405</v>
      </c>
      <c r="AX45" s="100"/>
      <c r="AY45" s="175"/>
    </row>
    <row r="46" spans="1:51" s="26" customFormat="1" ht="15" thickBot="1">
      <c r="A46" s="191" t="s">
        <v>223</v>
      </c>
      <c r="B46" s="192" t="s">
        <v>250</v>
      </c>
      <c r="C46" s="191" t="s">
        <v>249</v>
      </c>
      <c r="D46" s="143">
        <f>SUM(D11:D45)</f>
        <v>105396.87413950526</v>
      </c>
      <c r="E46" s="89">
        <f t="shared" ref="E46:G46" si="5">SUM(E11:E45)</f>
        <v>56576.526689492093</v>
      </c>
      <c r="F46" s="89">
        <f t="shared" si="5"/>
        <v>34864.049448841317</v>
      </c>
      <c r="G46" s="89">
        <f t="shared" si="5"/>
        <v>21236.252847929532</v>
      </c>
      <c r="H46" s="89">
        <f t="shared" ref="H46" si="6">SUM(H11:H45)</f>
        <v>8768.060117693225</v>
      </c>
      <c r="I46" s="89">
        <f t="shared" ref="I46:J46" si="7">SUM(I11:I45)</f>
        <v>8042.3663512857938</v>
      </c>
      <c r="J46" s="89">
        <f t="shared" si="7"/>
        <v>3381.6705587269471</v>
      </c>
      <c r="K46" s="89">
        <f t="shared" ref="K46" si="8">SUM(K11:K45)</f>
        <v>33765.856972119334</v>
      </c>
      <c r="L46" s="89">
        <f t="shared" ref="L46:M46" si="9">SUM(L11:L45)</f>
        <v>39394.997931591875</v>
      </c>
      <c r="M46" s="89">
        <f t="shared" si="9"/>
        <v>2325.5149571081629</v>
      </c>
      <c r="N46" s="89">
        <f t="shared" ref="N46:O46" si="10">SUM(N11:N45)</f>
        <v>8662.4005264203843</v>
      </c>
      <c r="O46" s="89">
        <f t="shared" si="10"/>
        <v>10385.543960997753</v>
      </c>
      <c r="P46" s="89">
        <f t="shared" ref="P46" si="11">SUM(P11:P45)</f>
        <v>4088.1325345927221</v>
      </c>
      <c r="Q46" s="89">
        <f t="shared" ref="Q46:R46" si="12">SUM(Q11:Q45)</f>
        <v>17179.045626395906</v>
      </c>
      <c r="R46" s="89">
        <f t="shared" si="12"/>
        <v>302373.56699731876</v>
      </c>
      <c r="S46" s="89">
        <f t="shared" ref="S46" si="13">SUM(S11:S45)</f>
        <v>4215.0727660924867</v>
      </c>
      <c r="T46" s="89">
        <f t="shared" ref="T46:U46" si="14">SUM(T11:T45)</f>
        <v>52767.838659706707</v>
      </c>
      <c r="U46" s="89">
        <f t="shared" si="14"/>
        <v>22620.641014158202</v>
      </c>
      <c r="V46" s="89">
        <f t="shared" ref="V46" si="15">SUM(V11:V45)</f>
        <v>39161.752173749577</v>
      </c>
      <c r="W46" s="89">
        <f t="shared" ref="W46:X46" si="16">SUM(W11:W45)</f>
        <v>23381.34538355565</v>
      </c>
      <c r="X46" s="89">
        <f t="shared" si="16"/>
        <v>5517.9936832658432</v>
      </c>
      <c r="Y46" s="89">
        <f t="shared" ref="Y46" si="17">SUM(Y11:Y45)</f>
        <v>24693.728032914896</v>
      </c>
      <c r="Z46" s="89">
        <f t="shared" ref="Z46:AA46" si="18">SUM(Z11:Z45)</f>
        <v>12018.441467070492</v>
      </c>
      <c r="AA46" s="89">
        <f t="shared" si="18"/>
        <v>52493.81907305777</v>
      </c>
      <c r="AB46" s="89">
        <f t="shared" ref="AB46" si="19">SUM(AB11:AB45)</f>
        <v>3692.101781665257</v>
      </c>
      <c r="AC46" s="89">
        <f t="shared" ref="AC46:AD46" si="20">SUM(AC11:AC45)</f>
        <v>19016.985717319229</v>
      </c>
      <c r="AD46" s="89">
        <f t="shared" si="20"/>
        <v>15253.117067319658</v>
      </c>
      <c r="AE46" s="89">
        <f t="shared" ref="AE46:AF46" si="21">SUM(AE11:AE45)</f>
        <v>24872.035130812194</v>
      </c>
      <c r="AF46" s="89">
        <f t="shared" si="21"/>
        <v>7900.5777120199918</v>
      </c>
      <c r="AG46" s="89">
        <f t="shared" ref="AG46" si="22">SUM(AG11:AG45)</f>
        <v>27235.872568338538</v>
      </c>
      <c r="AH46" s="89">
        <f t="shared" ref="AH46:AI46" si="23">SUM(AH11:AH45)</f>
        <v>19497.935379084989</v>
      </c>
      <c r="AI46" s="89">
        <f t="shared" si="23"/>
        <v>12243.807227028399</v>
      </c>
      <c r="AJ46" s="89">
        <f t="shared" ref="AJ46" si="24">SUM(AJ11:AJ45)</f>
        <v>18849.795364738169</v>
      </c>
      <c r="AK46" s="89">
        <f t="shared" ref="AK46:AL46" si="25">SUM(AK11:AK45)</f>
        <v>6752.8926869617189</v>
      </c>
      <c r="AL46" s="144">
        <f t="shared" si="25"/>
        <v>19954.981765890439</v>
      </c>
      <c r="AM46" s="135">
        <f t="shared" ref="AM46:AV46" si="26">SUM(AM11:AM45)</f>
        <v>1068581.5943147689</v>
      </c>
      <c r="AN46" s="184">
        <f t="shared" si="26"/>
        <v>1048058.9046404256</v>
      </c>
      <c r="AO46" s="185">
        <f t="shared" si="26"/>
        <v>155680.38880985425</v>
      </c>
      <c r="AP46" s="189">
        <f t="shared" si="26"/>
        <v>1203739.2934502799</v>
      </c>
      <c r="AQ46" s="184">
        <f t="shared" si="26"/>
        <v>367887.84627657506</v>
      </c>
      <c r="AR46" s="185">
        <f t="shared" si="26"/>
        <v>24400.861633508619</v>
      </c>
      <c r="AS46" s="189">
        <f t="shared" si="26"/>
        <v>392288.7079100837</v>
      </c>
      <c r="AT46" s="186">
        <f t="shared" si="26"/>
        <v>387974.83546673739</v>
      </c>
      <c r="AU46" s="190">
        <f t="shared" si="26"/>
        <v>1984002.836827101</v>
      </c>
      <c r="AV46" s="155">
        <f t="shared" si="26"/>
        <v>3052584.4311418706</v>
      </c>
      <c r="AX46" s="100"/>
      <c r="AY46" s="175"/>
    </row>
    <row r="47" spans="1:51" s="26" customFormat="1" ht="15" thickBot="1">
      <c r="A47" s="68" t="s">
        <v>251</v>
      </c>
      <c r="B47" s="29" t="s">
        <v>253</v>
      </c>
      <c r="C47" s="29" t="s">
        <v>252</v>
      </c>
      <c r="D47" s="134">
        <v>264140.16855428513</v>
      </c>
      <c r="E47" s="96">
        <v>66516.443200422742</v>
      </c>
      <c r="F47" s="96">
        <v>11323.052340712013</v>
      </c>
      <c r="G47" s="96">
        <v>19531.343471531447</v>
      </c>
      <c r="H47" s="96">
        <v>5263.1906728258382</v>
      </c>
      <c r="I47" s="96">
        <v>-207.25675808253709</v>
      </c>
      <c r="J47" s="96">
        <v>1713.6414093251415</v>
      </c>
      <c r="K47" s="96">
        <v>11839.200550723297</v>
      </c>
      <c r="L47" s="96">
        <v>12229.308443378613</v>
      </c>
      <c r="M47" s="96">
        <v>1837.1087776976019</v>
      </c>
      <c r="N47" s="96">
        <v>4780.5153088177867</v>
      </c>
      <c r="O47" s="96">
        <v>27795.329282195082</v>
      </c>
      <c r="P47" s="96">
        <v>5053.7251913801301</v>
      </c>
      <c r="Q47" s="96">
        <v>4786.8567427390772</v>
      </c>
      <c r="R47" s="96">
        <v>138877.74345429771</v>
      </c>
      <c r="S47" s="96">
        <v>7732.7193936605936</v>
      </c>
      <c r="T47" s="96">
        <v>85303.123350041336</v>
      </c>
      <c r="U47" s="96">
        <v>54895.707478682612</v>
      </c>
      <c r="V47" s="96">
        <v>20806.288373931959</v>
      </c>
      <c r="W47" s="96">
        <v>17379.722857498833</v>
      </c>
      <c r="X47" s="96">
        <v>4383.3218385667697</v>
      </c>
      <c r="Y47" s="96">
        <v>23214.46990304704</v>
      </c>
      <c r="Z47" s="96">
        <v>9872.4782336894477</v>
      </c>
      <c r="AA47" s="96">
        <v>24840.154923486167</v>
      </c>
      <c r="AB47" s="96">
        <v>3093.9118594567794</v>
      </c>
      <c r="AC47" s="96">
        <v>30359.199896819606</v>
      </c>
      <c r="AD47" s="96">
        <v>85842.823279410819</v>
      </c>
      <c r="AE47" s="96">
        <v>24068.094299163295</v>
      </c>
      <c r="AF47" s="96">
        <v>5385.1004246514085</v>
      </c>
      <c r="AG47" s="96">
        <v>29000.086769316618</v>
      </c>
      <c r="AH47" s="96">
        <v>54086.316507805706</v>
      </c>
      <c r="AI47" s="96">
        <v>60872.80005948004</v>
      </c>
      <c r="AJ47" s="96">
        <v>34984.003984755516</v>
      </c>
      <c r="AK47" s="96">
        <v>11331.082766707243</v>
      </c>
      <c r="AL47" s="132">
        <v>14766.637110020769</v>
      </c>
      <c r="AM47" s="188">
        <f>SUM(D47:AL47)</f>
        <v>1177698.4139524419</v>
      </c>
      <c r="AN47" s="156"/>
      <c r="AO47" s="157"/>
      <c r="AP47" s="157"/>
      <c r="AQ47" s="157"/>
      <c r="AR47" s="157"/>
      <c r="AS47" s="157"/>
      <c r="AT47" s="157"/>
      <c r="AU47" s="157"/>
      <c r="AV47" s="158"/>
      <c r="AX47" s="100"/>
      <c r="AY47" s="175"/>
    </row>
    <row r="48" spans="1:51" s="26" customFormat="1">
      <c r="A48" s="30"/>
      <c r="B48" s="30"/>
      <c r="AX48" s="102"/>
    </row>
    <row r="49" spans="1:50" s="26" customFormat="1">
      <c r="A49" s="30"/>
      <c r="B49" s="3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N49" s="51"/>
      <c r="AX49" s="102"/>
    </row>
    <row r="50" spans="1:50" s="26" customFormat="1">
      <c r="A50" s="30"/>
      <c r="B50" s="30"/>
      <c r="Y50" s="193"/>
      <c r="Z50" s="193"/>
      <c r="AA50" s="193"/>
      <c r="AB50" s="193"/>
      <c r="AC50" s="193"/>
      <c r="AD50" s="194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X50" s="102"/>
    </row>
    <row r="51" spans="1:50" s="26" customFormat="1">
      <c r="A51" s="30"/>
      <c r="B51" s="30"/>
      <c r="C51" s="30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X51" s="102"/>
    </row>
    <row r="52" spans="1:50" s="26" customFormat="1">
      <c r="A52" s="30"/>
      <c r="B52" s="30"/>
      <c r="C52" s="30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X52" s="102"/>
    </row>
    <row r="53" spans="1:50" s="26" customFormat="1">
      <c r="A53" s="30"/>
      <c r="B53" s="30"/>
      <c r="C53" s="30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X53" s="102"/>
    </row>
    <row r="54" spans="1:50" s="26" customFormat="1">
      <c r="A54" s="30"/>
      <c r="B54" s="30"/>
      <c r="C54" s="30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X54" s="102"/>
    </row>
    <row r="55" spans="1:50" s="26" customFormat="1">
      <c r="A55" s="30"/>
      <c r="B55" s="30"/>
      <c r="C55" s="30"/>
      <c r="AD55" s="51"/>
      <c r="AX55" s="102"/>
    </row>
    <row r="56" spans="1:50" s="26" customFormat="1">
      <c r="A56" s="30"/>
      <c r="B56" s="30"/>
      <c r="C56" s="30"/>
      <c r="AD56" s="51"/>
      <c r="AM56" s="26" t="s">
        <v>66</v>
      </c>
      <c r="AX56" s="102"/>
    </row>
    <row r="57" spans="1:50" s="26" customFormat="1">
      <c r="A57" s="30"/>
      <c r="B57" s="30"/>
      <c r="C57" s="30"/>
      <c r="AD57" s="51"/>
      <c r="AX57" s="102"/>
    </row>
    <row r="58" spans="1:50" s="26" customFormat="1">
      <c r="A58" s="30"/>
      <c r="B58" s="30"/>
      <c r="C58" s="30"/>
      <c r="AD58" s="51"/>
      <c r="AX58" s="102"/>
    </row>
    <row r="59" spans="1:50" s="26" customFormat="1">
      <c r="A59" s="30"/>
      <c r="B59" s="30"/>
      <c r="C59" s="30"/>
      <c r="AD59" s="51"/>
      <c r="AX59" s="102"/>
    </row>
    <row r="60" spans="1:50" s="26" customFormat="1">
      <c r="A60" s="30"/>
      <c r="B60" s="30"/>
      <c r="C60" s="30"/>
      <c r="AD60" s="51"/>
      <c r="AX60" s="102"/>
    </row>
    <row r="61" spans="1:50" s="26" customFormat="1">
      <c r="A61" s="30"/>
      <c r="B61" s="30"/>
      <c r="C61" s="30"/>
      <c r="AD61" s="51"/>
      <c r="AX61" s="102"/>
    </row>
    <row r="62" spans="1:50" s="26" customFormat="1">
      <c r="A62" s="30"/>
      <c r="B62" s="30"/>
      <c r="C62" s="30"/>
      <c r="AD62" s="51"/>
      <c r="AX62" s="102"/>
    </row>
    <row r="63" spans="1:50" s="26" customFormat="1">
      <c r="A63" s="30"/>
      <c r="B63" s="30"/>
      <c r="C63" s="30"/>
      <c r="AD63" s="51"/>
      <c r="AX63" s="102"/>
    </row>
    <row r="64" spans="1:50" s="26" customFormat="1">
      <c r="A64" s="30"/>
      <c r="B64" s="30"/>
      <c r="C64" s="30"/>
      <c r="AD64" s="51"/>
      <c r="AX64" s="102"/>
    </row>
    <row r="65" spans="1:50" s="26" customFormat="1">
      <c r="A65" s="30"/>
      <c r="B65" s="30"/>
      <c r="C65" s="30"/>
      <c r="AD65" s="51"/>
      <c r="AX65" s="102"/>
    </row>
    <row r="66" spans="1:50" s="26" customFormat="1">
      <c r="A66" s="30"/>
      <c r="B66" s="30"/>
      <c r="C66" s="30"/>
      <c r="AD66" s="51"/>
      <c r="AX66" s="102"/>
    </row>
    <row r="67" spans="1:50" s="26" customFormat="1">
      <c r="A67" s="30"/>
      <c r="B67" s="30"/>
      <c r="C67" s="30"/>
      <c r="AD67" s="51"/>
      <c r="AX67" s="102"/>
    </row>
    <row r="68" spans="1:50" s="26" customFormat="1">
      <c r="A68" s="30"/>
      <c r="B68" s="30"/>
      <c r="C68" s="30"/>
      <c r="AD68" s="51"/>
      <c r="AX68" s="102"/>
    </row>
    <row r="69" spans="1:50" s="26" customFormat="1">
      <c r="A69" s="30"/>
      <c r="B69" s="30"/>
      <c r="C69" s="30"/>
      <c r="AD69" s="51"/>
      <c r="AX69" s="102"/>
    </row>
    <row r="70" spans="1:50" s="26" customFormat="1">
      <c r="A70" s="30"/>
      <c r="B70" s="30"/>
      <c r="C70" s="30"/>
      <c r="AD70" s="51"/>
      <c r="AX70" s="102"/>
    </row>
    <row r="71" spans="1:50" s="26" customFormat="1">
      <c r="A71" s="30"/>
      <c r="B71" s="30"/>
      <c r="C71" s="30"/>
      <c r="AD71" s="51"/>
      <c r="AX71" s="102"/>
    </row>
    <row r="72" spans="1:50" s="26" customFormat="1">
      <c r="A72" s="30"/>
      <c r="B72" s="30"/>
      <c r="C72" s="30"/>
      <c r="AD72" s="51"/>
      <c r="AX72" s="102"/>
    </row>
    <row r="73" spans="1:50" s="26" customFormat="1">
      <c r="A73" s="30"/>
      <c r="B73" s="30"/>
      <c r="C73" s="30"/>
      <c r="AD73" s="51"/>
      <c r="AX73" s="102"/>
    </row>
    <row r="74" spans="1:50" s="26" customFormat="1">
      <c r="A74" s="30"/>
      <c r="B74" s="30"/>
      <c r="C74" s="30"/>
      <c r="AD74" s="51"/>
      <c r="AX74" s="102"/>
    </row>
    <row r="75" spans="1:50" s="26" customFormat="1">
      <c r="A75" s="30"/>
      <c r="B75" s="30"/>
      <c r="C75" s="30"/>
      <c r="AD75" s="51"/>
      <c r="AX75" s="102"/>
    </row>
    <row r="76" spans="1:50" s="26" customFormat="1">
      <c r="A76" s="30"/>
      <c r="B76" s="30"/>
      <c r="C76" s="30"/>
      <c r="AD76" s="51"/>
      <c r="AX76" s="102"/>
    </row>
    <row r="77" spans="1:50" s="26" customFormat="1">
      <c r="A77" s="30"/>
      <c r="B77" s="30"/>
      <c r="C77" s="30"/>
      <c r="AD77" s="51"/>
      <c r="AX77" s="102"/>
    </row>
    <row r="78" spans="1:50" s="26" customFormat="1">
      <c r="A78" s="30"/>
      <c r="B78" s="30"/>
      <c r="C78" s="30"/>
      <c r="AD78" s="51"/>
      <c r="AX78" s="102"/>
    </row>
    <row r="79" spans="1:50" s="26" customFormat="1">
      <c r="A79" s="30"/>
      <c r="B79" s="30"/>
      <c r="C79" s="30"/>
      <c r="AD79" s="51"/>
      <c r="AX79" s="102"/>
    </row>
    <row r="80" spans="1:50" s="26" customFormat="1">
      <c r="A80" s="30"/>
      <c r="B80" s="30"/>
      <c r="C80" s="30"/>
      <c r="AD80" s="51"/>
      <c r="AX80" s="102"/>
    </row>
    <row r="81" spans="1:50" s="26" customFormat="1">
      <c r="A81" s="30"/>
      <c r="B81" s="30"/>
      <c r="C81" s="30"/>
      <c r="AD81" s="51"/>
      <c r="AX81" s="102"/>
    </row>
    <row r="82" spans="1:50" s="26" customFormat="1">
      <c r="A82" s="30"/>
      <c r="B82" s="30"/>
      <c r="C82" s="30"/>
      <c r="AD82" s="51"/>
      <c r="AX82" s="102"/>
    </row>
    <row r="83" spans="1:50" s="26" customFormat="1">
      <c r="A83" s="30"/>
      <c r="B83" s="30"/>
      <c r="C83" s="30"/>
      <c r="AD83" s="51"/>
      <c r="AX83" s="102"/>
    </row>
    <row r="84" spans="1:50" s="26" customFormat="1">
      <c r="A84" s="30"/>
      <c r="B84" s="30"/>
      <c r="C84" s="30"/>
      <c r="AD84" s="51"/>
      <c r="AX84" s="102"/>
    </row>
    <row r="85" spans="1:50" s="26" customFormat="1">
      <c r="A85" s="30"/>
      <c r="B85" s="30"/>
      <c r="C85" s="30"/>
      <c r="AX85" s="102"/>
    </row>
    <row r="86" spans="1:50" s="26" customFormat="1">
      <c r="A86" s="30"/>
      <c r="B86" s="30"/>
      <c r="C86" s="30"/>
      <c r="AX86" s="102"/>
    </row>
    <row r="87" spans="1:50" s="26" customFormat="1">
      <c r="A87" s="30"/>
      <c r="B87" s="30"/>
      <c r="C87" s="30"/>
      <c r="AX87" s="102"/>
    </row>
    <row r="88" spans="1:50" s="26" customFormat="1">
      <c r="A88" s="30"/>
      <c r="B88" s="30"/>
      <c r="C88" s="30"/>
      <c r="AX88" s="102"/>
    </row>
    <row r="89" spans="1:50" s="26" customFormat="1">
      <c r="A89" s="30"/>
      <c r="B89" s="30"/>
      <c r="C89" s="30"/>
      <c r="AX89" s="102"/>
    </row>
    <row r="90" spans="1:50" s="26" customFormat="1">
      <c r="A90" s="30"/>
      <c r="B90" s="30"/>
      <c r="C90" s="30"/>
      <c r="AX90" s="102"/>
    </row>
    <row r="91" spans="1:50" s="26" customFormat="1">
      <c r="A91" s="30"/>
      <c r="B91" s="30"/>
      <c r="C91" s="30"/>
      <c r="AX91" s="102"/>
    </row>
    <row r="92" spans="1:50" s="26" customFormat="1">
      <c r="A92" s="30"/>
      <c r="B92" s="30"/>
      <c r="C92" s="30"/>
      <c r="AX92" s="102"/>
    </row>
    <row r="93" spans="1:50" s="26" customFormat="1">
      <c r="A93" s="30"/>
      <c r="B93" s="30"/>
      <c r="C93" s="30"/>
      <c r="AX93" s="102"/>
    </row>
    <row r="94" spans="1:50" s="26" customFormat="1">
      <c r="A94" s="30"/>
      <c r="B94" s="30"/>
      <c r="C94" s="30"/>
      <c r="AX94" s="102"/>
    </row>
    <row r="95" spans="1:50" s="26" customFormat="1">
      <c r="A95" s="30"/>
      <c r="B95" s="30"/>
      <c r="C95" s="30"/>
      <c r="AX95" s="102"/>
    </row>
    <row r="96" spans="1:50" s="26" customFormat="1">
      <c r="A96" s="30"/>
      <c r="B96" s="30"/>
      <c r="C96" s="30"/>
      <c r="AX96" s="102"/>
    </row>
    <row r="97" spans="1:50" s="26" customFormat="1">
      <c r="A97" s="30"/>
      <c r="B97" s="30"/>
      <c r="C97" s="30"/>
      <c r="AX97" s="102"/>
    </row>
    <row r="98" spans="1:50" s="26" customFormat="1">
      <c r="A98" s="30"/>
      <c r="B98" s="30"/>
      <c r="C98" s="30"/>
      <c r="AX98" s="102"/>
    </row>
    <row r="99" spans="1:50" s="26" customFormat="1">
      <c r="A99" s="30"/>
      <c r="B99" s="30"/>
      <c r="C99" s="30"/>
      <c r="AX99" s="102"/>
    </row>
    <row r="100" spans="1:50" s="26" customFormat="1">
      <c r="A100" s="30"/>
      <c r="B100" s="30"/>
      <c r="C100" s="30"/>
      <c r="AX100" s="102"/>
    </row>
    <row r="101" spans="1:50" s="26" customFormat="1">
      <c r="A101" s="30"/>
      <c r="B101" s="30"/>
      <c r="C101" s="30"/>
      <c r="AX101" s="102"/>
    </row>
    <row r="102" spans="1:50" s="26" customFormat="1">
      <c r="A102" s="30"/>
      <c r="B102" s="30"/>
      <c r="C102" s="30"/>
      <c r="AX102" s="102"/>
    </row>
    <row r="103" spans="1:50" s="26" customFormat="1">
      <c r="A103" s="30"/>
      <c r="B103" s="30"/>
      <c r="C103" s="30"/>
      <c r="AX103" s="102"/>
    </row>
    <row r="104" spans="1:50" s="26" customFormat="1">
      <c r="A104" s="30"/>
      <c r="B104" s="30"/>
      <c r="C104" s="30"/>
      <c r="AX104" s="102"/>
    </row>
    <row r="105" spans="1:50" s="26" customFormat="1">
      <c r="A105" s="30"/>
      <c r="B105" s="30"/>
      <c r="C105" s="30"/>
      <c r="AX105" s="102"/>
    </row>
    <row r="106" spans="1:50" s="26" customFormat="1">
      <c r="A106" s="30"/>
      <c r="B106" s="30"/>
      <c r="C106" s="30"/>
      <c r="AX106" s="102"/>
    </row>
    <row r="107" spans="1:50" s="26" customFormat="1">
      <c r="A107" s="30"/>
      <c r="B107" s="30"/>
      <c r="C107" s="30"/>
      <c r="AX107" s="102"/>
    </row>
    <row r="108" spans="1:50" s="26" customFormat="1">
      <c r="A108" s="30"/>
      <c r="B108" s="30"/>
      <c r="C108" s="30"/>
      <c r="AX108" s="102"/>
    </row>
    <row r="109" spans="1:50" s="26" customFormat="1">
      <c r="A109" s="30"/>
      <c r="B109" s="30"/>
      <c r="C109" s="30"/>
      <c r="AX109" s="102"/>
    </row>
    <row r="110" spans="1:50" s="26" customFormat="1">
      <c r="A110" s="30"/>
      <c r="B110" s="30"/>
      <c r="C110" s="30"/>
      <c r="AX110" s="102"/>
    </row>
    <row r="111" spans="1:50" s="26" customFormat="1">
      <c r="A111" s="30"/>
      <c r="B111" s="30"/>
      <c r="C111" s="30"/>
      <c r="AX111" s="102"/>
    </row>
    <row r="112" spans="1:50" s="26" customFormat="1">
      <c r="A112" s="30"/>
      <c r="B112" s="30"/>
      <c r="C112" s="30"/>
      <c r="AX112" s="102"/>
    </row>
    <row r="113" spans="1:50" s="26" customFormat="1">
      <c r="A113" s="30"/>
      <c r="B113" s="30"/>
      <c r="C113" s="30"/>
      <c r="AX113" s="102"/>
    </row>
    <row r="114" spans="1:50" s="26" customFormat="1">
      <c r="A114" s="30"/>
      <c r="B114" s="30"/>
      <c r="C114" s="30"/>
      <c r="AX114" s="102"/>
    </row>
    <row r="115" spans="1:50" s="26" customFormat="1">
      <c r="A115" s="30"/>
      <c r="B115" s="30"/>
      <c r="C115" s="30"/>
      <c r="AX115" s="102"/>
    </row>
    <row r="116" spans="1:50" s="26" customFormat="1">
      <c r="A116" s="30"/>
      <c r="B116" s="30"/>
      <c r="C116" s="30"/>
      <c r="AX116" s="102"/>
    </row>
    <row r="117" spans="1:50" s="26" customFormat="1">
      <c r="A117" s="30"/>
      <c r="B117" s="30"/>
      <c r="C117" s="30"/>
      <c r="AX117" s="102"/>
    </row>
    <row r="118" spans="1:50" s="26" customFormat="1">
      <c r="A118" s="30"/>
      <c r="B118" s="30"/>
      <c r="C118" s="30"/>
      <c r="AX118" s="102"/>
    </row>
    <row r="119" spans="1:50" s="26" customFormat="1">
      <c r="A119" s="30"/>
      <c r="B119" s="30"/>
      <c r="C119" s="30"/>
      <c r="AX119" s="102"/>
    </row>
    <row r="120" spans="1:50" s="26" customFormat="1">
      <c r="A120" s="30"/>
      <c r="B120" s="30"/>
      <c r="C120" s="30"/>
      <c r="AX120" s="102"/>
    </row>
    <row r="121" spans="1:50" s="26" customFormat="1">
      <c r="A121" s="30"/>
      <c r="B121" s="30"/>
      <c r="C121" s="30"/>
      <c r="AX121" s="102"/>
    </row>
    <row r="122" spans="1:50" s="26" customFormat="1">
      <c r="A122" s="30"/>
      <c r="B122" s="30"/>
      <c r="C122" s="30"/>
      <c r="AX122" s="102"/>
    </row>
    <row r="123" spans="1:50" s="26" customFormat="1">
      <c r="A123" s="30"/>
      <c r="B123" s="30"/>
      <c r="C123" s="30"/>
      <c r="AX123" s="102"/>
    </row>
    <row r="124" spans="1:50" s="26" customFormat="1">
      <c r="A124" s="30"/>
      <c r="B124" s="30"/>
      <c r="C124" s="30"/>
      <c r="AX124" s="102"/>
    </row>
    <row r="125" spans="1:50" s="26" customFormat="1">
      <c r="A125" s="30"/>
      <c r="B125" s="30"/>
      <c r="C125" s="30"/>
      <c r="AX125" s="102"/>
    </row>
    <row r="126" spans="1:50" s="26" customFormat="1">
      <c r="A126" s="30"/>
      <c r="B126" s="30"/>
      <c r="C126" s="30"/>
      <c r="AX126" s="102"/>
    </row>
    <row r="127" spans="1:50" s="26" customFormat="1">
      <c r="A127" s="30"/>
      <c r="B127" s="30"/>
      <c r="C127" s="30"/>
      <c r="AX127" s="102"/>
    </row>
    <row r="128" spans="1:50" s="26" customFormat="1">
      <c r="A128" s="30"/>
      <c r="B128" s="30"/>
      <c r="C128" s="30"/>
      <c r="AX128" s="102"/>
    </row>
    <row r="129" spans="1:50" s="26" customFormat="1">
      <c r="A129" s="30"/>
      <c r="B129" s="30"/>
      <c r="C129" s="30"/>
      <c r="AX129" s="102"/>
    </row>
    <row r="130" spans="1:50" s="26" customFormat="1">
      <c r="A130" s="30"/>
      <c r="B130" s="30"/>
      <c r="C130" s="30"/>
      <c r="AX130" s="102"/>
    </row>
    <row r="131" spans="1:50" s="26" customFormat="1">
      <c r="A131" s="30"/>
      <c r="B131" s="30"/>
      <c r="C131" s="30"/>
      <c r="AX131" s="102"/>
    </row>
    <row r="132" spans="1:50" s="26" customFormat="1">
      <c r="A132" s="30"/>
      <c r="B132" s="30"/>
      <c r="C132" s="30"/>
      <c r="AX132" s="102"/>
    </row>
    <row r="133" spans="1:50" s="26" customFormat="1">
      <c r="A133" s="30"/>
      <c r="B133" s="30"/>
      <c r="C133" s="30"/>
      <c r="AX133" s="102"/>
    </row>
    <row r="134" spans="1:50" s="26" customFormat="1">
      <c r="A134" s="30"/>
      <c r="B134" s="30"/>
      <c r="C134" s="30"/>
      <c r="AX134" s="102"/>
    </row>
    <row r="135" spans="1:50" s="26" customFormat="1">
      <c r="A135" s="30"/>
      <c r="B135" s="30"/>
      <c r="C135" s="30"/>
      <c r="AX135" s="102"/>
    </row>
    <row r="136" spans="1:50" s="26" customFormat="1">
      <c r="A136" s="30"/>
      <c r="B136" s="30"/>
      <c r="C136" s="30"/>
      <c r="AX136" s="102"/>
    </row>
    <row r="137" spans="1:50" s="26" customFormat="1">
      <c r="A137" s="30"/>
      <c r="B137" s="30"/>
      <c r="C137" s="30"/>
      <c r="AX137" s="102"/>
    </row>
    <row r="138" spans="1:50" s="26" customFormat="1">
      <c r="A138" s="30"/>
      <c r="B138" s="30"/>
      <c r="C138" s="30"/>
      <c r="AX138" s="102"/>
    </row>
    <row r="139" spans="1:50" s="26" customFormat="1">
      <c r="A139" s="30"/>
      <c r="B139" s="30"/>
      <c r="C139" s="30"/>
      <c r="AX139" s="102"/>
    </row>
    <row r="140" spans="1:50" s="26" customFormat="1">
      <c r="A140" s="30"/>
      <c r="B140" s="30"/>
      <c r="C140" s="30"/>
      <c r="AX140" s="102"/>
    </row>
    <row r="141" spans="1:50" s="26" customFormat="1">
      <c r="A141" s="30"/>
      <c r="B141" s="30"/>
      <c r="C141" s="30"/>
      <c r="AX141" s="102"/>
    </row>
    <row r="142" spans="1:50" s="26" customFormat="1">
      <c r="A142" s="30"/>
      <c r="B142" s="30"/>
      <c r="C142" s="30"/>
      <c r="AX142" s="102"/>
    </row>
    <row r="143" spans="1:50" s="26" customFormat="1">
      <c r="A143" s="30"/>
      <c r="B143" s="30"/>
      <c r="C143" s="30"/>
      <c r="AX143" s="102"/>
    </row>
    <row r="144" spans="1:50" s="26" customFormat="1">
      <c r="A144" s="30"/>
      <c r="B144" s="30"/>
      <c r="C144" s="30"/>
      <c r="AX144" s="102"/>
    </row>
    <row r="145" spans="1:50" s="26" customFormat="1">
      <c r="A145" s="30"/>
      <c r="B145" s="30"/>
      <c r="C145" s="30"/>
      <c r="AX145" s="102"/>
    </row>
    <row r="146" spans="1:50" s="26" customFormat="1">
      <c r="A146" s="30"/>
      <c r="B146" s="30"/>
      <c r="C146" s="30"/>
      <c r="AX146" s="102"/>
    </row>
    <row r="147" spans="1:50" s="26" customFormat="1">
      <c r="A147" s="30"/>
      <c r="B147" s="30"/>
      <c r="C147" s="30"/>
      <c r="AX147" s="102"/>
    </row>
    <row r="148" spans="1:50" s="26" customFormat="1">
      <c r="A148" s="30"/>
      <c r="B148" s="30"/>
      <c r="C148" s="30"/>
      <c r="AX148" s="102"/>
    </row>
    <row r="149" spans="1:50" s="26" customFormat="1">
      <c r="A149" s="30"/>
      <c r="B149" s="30"/>
      <c r="C149" s="30"/>
      <c r="AX149" s="102"/>
    </row>
    <row r="150" spans="1:50" s="26" customFormat="1">
      <c r="A150" s="30"/>
      <c r="B150" s="30"/>
      <c r="C150" s="30"/>
      <c r="AX150" s="102"/>
    </row>
    <row r="151" spans="1:50" s="26" customFormat="1">
      <c r="A151" s="30"/>
      <c r="B151" s="30"/>
      <c r="C151" s="30"/>
      <c r="AX151" s="102"/>
    </row>
    <row r="152" spans="1:50" s="26" customFormat="1">
      <c r="A152" s="30"/>
      <c r="B152" s="30"/>
      <c r="C152" s="30"/>
      <c r="AX152" s="102"/>
    </row>
    <row r="153" spans="1:50" s="26" customFormat="1">
      <c r="A153" s="30"/>
      <c r="B153" s="30"/>
      <c r="C153" s="30"/>
      <c r="AX153" s="102"/>
    </row>
    <row r="154" spans="1:50" s="26" customFormat="1">
      <c r="A154" s="30"/>
      <c r="B154" s="30"/>
      <c r="C154" s="30"/>
      <c r="AX154" s="102"/>
    </row>
    <row r="155" spans="1:50" s="26" customFormat="1">
      <c r="A155" s="30"/>
      <c r="B155" s="30"/>
      <c r="C155" s="30"/>
      <c r="AX155" s="102"/>
    </row>
    <row r="156" spans="1:50" s="26" customFormat="1">
      <c r="A156" s="30"/>
      <c r="B156" s="30"/>
      <c r="C156" s="30"/>
      <c r="AX156" s="102"/>
    </row>
    <row r="157" spans="1:50" s="26" customFormat="1">
      <c r="A157" s="30"/>
      <c r="B157" s="30"/>
      <c r="C157" s="30"/>
      <c r="AX157" s="102"/>
    </row>
    <row r="158" spans="1:50" s="26" customFormat="1">
      <c r="A158" s="30"/>
      <c r="B158" s="30"/>
      <c r="C158" s="30"/>
      <c r="AX158" s="102"/>
    </row>
    <row r="159" spans="1:50" s="26" customFormat="1">
      <c r="A159" s="30"/>
      <c r="B159" s="30"/>
      <c r="C159" s="30"/>
      <c r="AX159" s="102"/>
    </row>
    <row r="160" spans="1:50" s="26" customFormat="1">
      <c r="A160" s="30"/>
      <c r="B160" s="30"/>
      <c r="C160" s="30"/>
      <c r="AX160" s="102"/>
    </row>
    <row r="161" spans="1:50" s="26" customFormat="1">
      <c r="A161" s="30"/>
      <c r="B161" s="30"/>
      <c r="C161" s="30"/>
      <c r="AX161" s="102"/>
    </row>
    <row r="162" spans="1:50" s="26" customFormat="1">
      <c r="A162" s="30"/>
      <c r="B162" s="30"/>
      <c r="C162" s="30"/>
      <c r="AX162" s="102"/>
    </row>
    <row r="163" spans="1:50" s="26" customFormat="1">
      <c r="A163" s="30"/>
      <c r="B163" s="30"/>
      <c r="C163" s="30"/>
      <c r="AX163" s="102"/>
    </row>
    <row r="164" spans="1:50" s="26" customFormat="1">
      <c r="A164" s="30"/>
      <c r="B164" s="30"/>
      <c r="C164" s="30"/>
      <c r="AX164" s="102"/>
    </row>
    <row r="165" spans="1:50" s="26" customFormat="1">
      <c r="A165" s="30"/>
      <c r="B165" s="30"/>
      <c r="C165" s="30"/>
      <c r="AX165" s="102"/>
    </row>
    <row r="166" spans="1:50" s="26" customFormat="1">
      <c r="A166" s="30"/>
      <c r="B166" s="30"/>
      <c r="C166" s="30"/>
      <c r="AX166" s="102"/>
    </row>
  </sheetData>
  <sheetProtection selectLockedCells="1" selectUnlockedCells="1"/>
  <mergeCells count="7">
    <mergeCell ref="A1:C1"/>
    <mergeCell ref="AN5:AV5"/>
    <mergeCell ref="A6:B9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CC"/>
  </sheetPr>
  <dimension ref="A1:CN142"/>
  <sheetViews>
    <sheetView showGridLines="0" showZeros="0" zoomScale="80" zoomScaleNormal="80" workbookViewId="0">
      <pane xSplit="2" ySplit="10" topLeftCell="C23" activePane="bottomRight" state="frozen"/>
      <selection activeCell="C51" sqref="C51"/>
      <selection pane="topRight" activeCell="C51" sqref="C51"/>
      <selection pane="bottomLeft" activeCell="C51" sqref="C51"/>
      <selection pane="bottomRight"/>
    </sheetView>
  </sheetViews>
  <sheetFormatPr defaultRowHeight="14.25"/>
  <cols>
    <col min="1" max="1" width="14.85546875" style="21" customWidth="1"/>
    <col min="2" max="3" width="21.7109375" style="21" customWidth="1"/>
    <col min="4" max="7" width="10.7109375" style="18" customWidth="1"/>
    <col min="8" max="8" width="11.42578125" style="18" bestFit="1" customWidth="1"/>
    <col min="9" max="10" width="10.7109375" style="18" customWidth="1"/>
    <col min="11" max="11" width="10.85546875" style="18" customWidth="1"/>
    <col min="12" max="16" width="10.7109375" style="18" customWidth="1"/>
    <col min="17" max="17" width="10.85546875" style="18" customWidth="1"/>
    <col min="18" max="19" width="10.7109375" style="18" customWidth="1"/>
    <col min="20" max="20" width="11.42578125" style="18" bestFit="1" customWidth="1"/>
    <col min="21" max="22" width="10.7109375" style="18" customWidth="1"/>
    <col min="23" max="23" width="11.42578125" style="18" bestFit="1" customWidth="1"/>
    <col min="24" max="24" width="10.7109375" style="18" customWidth="1"/>
    <col min="25" max="25" width="11.42578125" style="18" bestFit="1" customWidth="1"/>
    <col min="26" max="30" width="10.7109375" style="18" customWidth="1"/>
    <col min="31" max="31" width="10.7109375" style="27" customWidth="1"/>
    <col min="32" max="35" width="10.7109375" style="18" customWidth="1"/>
    <col min="36" max="38" width="11.42578125" style="18" bestFit="1" customWidth="1"/>
    <col min="39" max="39" width="13.42578125" style="18" customWidth="1"/>
    <col min="40" max="40" width="17.28515625" style="18" customWidth="1"/>
    <col min="41" max="41" width="15.28515625" style="18" bestFit="1" customWidth="1"/>
    <col min="42" max="42" width="10" style="18" bestFit="1" customWidth="1"/>
    <col min="43" max="43" width="15.7109375" style="18" bestFit="1" customWidth="1"/>
    <col min="44" max="16384" width="9.140625" style="18"/>
  </cols>
  <sheetData>
    <row r="1" spans="1:43">
      <c r="A1" s="113" t="s">
        <v>286</v>
      </c>
      <c r="B1" s="113"/>
      <c r="C1" s="113"/>
      <c r="D1" s="115"/>
      <c r="AE1" s="18"/>
    </row>
    <row r="2" spans="1:43" ht="15" customHeight="1">
      <c r="A2" s="244" t="s">
        <v>294</v>
      </c>
      <c r="B2" s="244"/>
      <c r="C2" s="244"/>
      <c r="D2" s="17"/>
      <c r="AE2" s="18"/>
    </row>
    <row r="3" spans="1:43">
      <c r="A3" s="114" t="s">
        <v>287</v>
      </c>
      <c r="B3" s="114"/>
      <c r="C3" s="114"/>
      <c r="D3" s="17"/>
      <c r="AE3" s="18"/>
    </row>
    <row r="4" spans="1:43" ht="15" thickBot="1">
      <c r="A4" s="244" t="s">
        <v>295</v>
      </c>
      <c r="B4" s="244"/>
      <c r="C4" s="244"/>
      <c r="D4" s="17"/>
      <c r="AE4" s="18"/>
      <c r="AN4" s="86" t="s">
        <v>282</v>
      </c>
      <c r="AO4" s="86"/>
      <c r="AP4" s="86"/>
    </row>
    <row r="5" spans="1:43" ht="15.75" customHeight="1">
      <c r="A5" s="90"/>
      <c r="B5" s="91"/>
      <c r="C5" s="91"/>
      <c r="D5" s="110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111"/>
      <c r="AO5" s="112"/>
    </row>
    <row r="6" spans="1:43" ht="50.25" customHeight="1">
      <c r="A6" s="250" t="s">
        <v>296</v>
      </c>
      <c r="B6" s="251"/>
      <c r="C6" s="84" t="s">
        <v>68</v>
      </c>
      <c r="D6" s="45" t="s">
        <v>69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301</v>
      </c>
      <c r="N6" s="40" t="s">
        <v>11</v>
      </c>
      <c r="O6" s="40" t="s">
        <v>12</v>
      </c>
      <c r="P6" s="40" t="s">
        <v>13</v>
      </c>
      <c r="Q6" s="40" t="s">
        <v>14</v>
      </c>
      <c r="R6" s="40" t="s">
        <v>0</v>
      </c>
      <c r="S6" s="40" t="s">
        <v>15</v>
      </c>
      <c r="T6" s="40" t="s">
        <v>16</v>
      </c>
      <c r="U6" s="40" t="s">
        <v>17</v>
      </c>
      <c r="V6" s="40" t="s">
        <v>18</v>
      </c>
      <c r="W6" s="40" t="s">
        <v>19</v>
      </c>
      <c r="X6" s="40" t="s">
        <v>70</v>
      </c>
      <c r="Y6" s="40" t="s">
        <v>20</v>
      </c>
      <c r="Z6" s="40" t="s">
        <v>21</v>
      </c>
      <c r="AA6" s="40" t="s">
        <v>22</v>
      </c>
      <c r="AB6" s="40" t="s">
        <v>23</v>
      </c>
      <c r="AC6" s="40" t="s">
        <v>24</v>
      </c>
      <c r="AD6" s="40" t="s">
        <v>25</v>
      </c>
      <c r="AE6" s="40" t="s">
        <v>26</v>
      </c>
      <c r="AF6" s="40" t="s">
        <v>271</v>
      </c>
      <c r="AG6" s="40" t="s">
        <v>27</v>
      </c>
      <c r="AH6" s="40" t="s">
        <v>28</v>
      </c>
      <c r="AI6" s="40" t="s">
        <v>29</v>
      </c>
      <c r="AJ6" s="40" t="s">
        <v>30</v>
      </c>
      <c r="AK6" s="40" t="s">
        <v>31</v>
      </c>
      <c r="AL6" s="44" t="s">
        <v>32</v>
      </c>
      <c r="AM6" s="75" t="s">
        <v>71</v>
      </c>
      <c r="AN6" s="87" t="s">
        <v>255</v>
      </c>
      <c r="AO6" s="79" t="s">
        <v>256</v>
      </c>
    </row>
    <row r="7" spans="1:43" ht="15.75" customHeight="1">
      <c r="A7" s="240"/>
      <c r="B7" s="241"/>
      <c r="C7" s="65" t="s">
        <v>77</v>
      </c>
      <c r="D7" s="42" t="s">
        <v>78</v>
      </c>
      <c r="E7" s="42" t="s">
        <v>79</v>
      </c>
      <c r="F7" s="42" t="s">
        <v>80</v>
      </c>
      <c r="G7" s="42" t="s">
        <v>81</v>
      </c>
      <c r="H7" s="42" t="s">
        <v>82</v>
      </c>
      <c r="I7" s="42" t="s">
        <v>83</v>
      </c>
      <c r="J7" s="42" t="s">
        <v>84</v>
      </c>
      <c r="K7" s="42" t="s">
        <v>85</v>
      </c>
      <c r="L7" s="42" t="s">
        <v>86</v>
      </c>
      <c r="M7" s="42" t="s">
        <v>302</v>
      </c>
      <c r="N7" s="42" t="s">
        <v>87</v>
      </c>
      <c r="O7" s="42" t="s">
        <v>88</v>
      </c>
      <c r="P7" s="42" t="s">
        <v>89</v>
      </c>
      <c r="Q7" s="42" t="s">
        <v>90</v>
      </c>
      <c r="R7" s="42" t="s">
        <v>91</v>
      </c>
      <c r="S7" s="42" t="s">
        <v>92</v>
      </c>
      <c r="T7" s="42" t="s">
        <v>93</v>
      </c>
      <c r="U7" s="42" t="s">
        <v>94</v>
      </c>
      <c r="V7" s="42" t="s">
        <v>95</v>
      </c>
      <c r="W7" s="42" t="s">
        <v>96</v>
      </c>
      <c r="X7" s="42" t="s">
        <v>97</v>
      </c>
      <c r="Y7" s="42" t="s">
        <v>98</v>
      </c>
      <c r="Z7" s="42" t="s">
        <v>99</v>
      </c>
      <c r="AA7" s="42" t="s">
        <v>100</v>
      </c>
      <c r="AB7" s="42" t="s">
        <v>101</v>
      </c>
      <c r="AC7" s="42" t="s">
        <v>102</v>
      </c>
      <c r="AD7" s="42" t="s">
        <v>103</v>
      </c>
      <c r="AE7" s="42" t="s">
        <v>104</v>
      </c>
      <c r="AF7" s="42" t="s">
        <v>105</v>
      </c>
      <c r="AG7" s="42" t="s">
        <v>106</v>
      </c>
      <c r="AH7" s="42" t="s">
        <v>107</v>
      </c>
      <c r="AI7" s="42" t="s">
        <v>108</v>
      </c>
      <c r="AJ7" s="42" t="s">
        <v>109</v>
      </c>
      <c r="AK7" s="42" t="s">
        <v>110</v>
      </c>
      <c r="AL7" s="42" t="s">
        <v>67</v>
      </c>
      <c r="AM7" s="60"/>
      <c r="AN7" s="39"/>
      <c r="AO7" s="57" t="s">
        <v>240</v>
      </c>
    </row>
    <row r="8" spans="1:43" ht="50.25" customHeight="1">
      <c r="A8" s="240"/>
      <c r="B8" s="241"/>
      <c r="C8" s="64" t="s">
        <v>116</v>
      </c>
      <c r="D8" s="45" t="s">
        <v>33</v>
      </c>
      <c r="E8" s="40" t="s">
        <v>34</v>
      </c>
      <c r="F8" s="40" t="s">
        <v>35</v>
      </c>
      <c r="G8" s="40" t="s">
        <v>36</v>
      </c>
      <c r="H8" s="40" t="s">
        <v>37</v>
      </c>
      <c r="I8" s="40" t="s">
        <v>38</v>
      </c>
      <c r="J8" s="40" t="s">
        <v>39</v>
      </c>
      <c r="K8" s="40" t="s">
        <v>40</v>
      </c>
      <c r="L8" s="40" t="s">
        <v>41</v>
      </c>
      <c r="M8" s="40" t="s">
        <v>303</v>
      </c>
      <c r="N8" s="40" t="s">
        <v>42</v>
      </c>
      <c r="O8" s="40" t="s">
        <v>43</v>
      </c>
      <c r="P8" s="40" t="s">
        <v>44</v>
      </c>
      <c r="Q8" s="40" t="s">
        <v>45</v>
      </c>
      <c r="R8" s="40" t="s">
        <v>1</v>
      </c>
      <c r="S8" s="40" t="s">
        <v>46</v>
      </c>
      <c r="T8" s="40" t="s">
        <v>47</v>
      </c>
      <c r="U8" s="40" t="s">
        <v>48</v>
      </c>
      <c r="V8" s="40" t="s">
        <v>49</v>
      </c>
      <c r="W8" s="40" t="s">
        <v>50</v>
      </c>
      <c r="X8" s="40" t="s">
        <v>51</v>
      </c>
      <c r="Y8" s="40" t="s">
        <v>52</v>
      </c>
      <c r="Z8" s="40" t="s">
        <v>53</v>
      </c>
      <c r="AA8" s="40" t="s">
        <v>54</v>
      </c>
      <c r="AB8" s="40" t="s">
        <v>55</v>
      </c>
      <c r="AC8" s="40" t="s">
        <v>56</v>
      </c>
      <c r="AD8" s="40" t="s">
        <v>57</v>
      </c>
      <c r="AE8" s="40" t="s">
        <v>58</v>
      </c>
      <c r="AF8" s="40" t="s">
        <v>59</v>
      </c>
      <c r="AG8" s="40" t="s">
        <v>60</v>
      </c>
      <c r="AH8" s="40" t="s">
        <v>61</v>
      </c>
      <c r="AI8" s="40" t="s">
        <v>62</v>
      </c>
      <c r="AJ8" s="40" t="s">
        <v>63</v>
      </c>
      <c r="AK8" s="40" t="s">
        <v>64</v>
      </c>
      <c r="AL8" s="44" t="s">
        <v>65</v>
      </c>
      <c r="AM8" s="73" t="s">
        <v>2</v>
      </c>
      <c r="AN8" s="41" t="s">
        <v>257</v>
      </c>
      <c r="AO8" s="70" t="s">
        <v>254</v>
      </c>
    </row>
    <row r="9" spans="1:43" ht="15.75" customHeight="1">
      <c r="A9" s="242"/>
      <c r="B9" s="243"/>
      <c r="C9" s="66" t="s">
        <v>122</v>
      </c>
      <c r="D9" s="42" t="s">
        <v>78</v>
      </c>
      <c r="E9" s="42" t="s">
        <v>79</v>
      </c>
      <c r="F9" s="42" t="s">
        <v>80</v>
      </c>
      <c r="G9" s="42" t="s">
        <v>81</v>
      </c>
      <c r="H9" s="42" t="s">
        <v>82</v>
      </c>
      <c r="I9" s="42" t="s">
        <v>83</v>
      </c>
      <c r="J9" s="42" t="s">
        <v>84</v>
      </c>
      <c r="K9" s="42" t="s">
        <v>85</v>
      </c>
      <c r="L9" s="42" t="s">
        <v>86</v>
      </c>
      <c r="M9" s="42" t="s">
        <v>302</v>
      </c>
      <c r="N9" s="42" t="s">
        <v>87</v>
      </c>
      <c r="O9" s="42" t="s">
        <v>88</v>
      </c>
      <c r="P9" s="42" t="s">
        <v>89</v>
      </c>
      <c r="Q9" s="42" t="s">
        <v>90</v>
      </c>
      <c r="R9" s="42" t="s">
        <v>91</v>
      </c>
      <c r="S9" s="42" t="s">
        <v>92</v>
      </c>
      <c r="T9" s="42" t="s">
        <v>93</v>
      </c>
      <c r="U9" s="42" t="s">
        <v>94</v>
      </c>
      <c r="V9" s="42" t="s">
        <v>95</v>
      </c>
      <c r="W9" s="42" t="s">
        <v>96</v>
      </c>
      <c r="X9" s="42" t="s">
        <v>97</v>
      </c>
      <c r="Y9" s="42" t="s">
        <v>98</v>
      </c>
      <c r="Z9" s="42" t="s">
        <v>99</v>
      </c>
      <c r="AA9" s="42" t="s">
        <v>100</v>
      </c>
      <c r="AB9" s="42" t="s">
        <v>101</v>
      </c>
      <c r="AC9" s="42" t="s">
        <v>102</v>
      </c>
      <c r="AD9" s="42" t="s">
        <v>103</v>
      </c>
      <c r="AE9" s="42" t="s">
        <v>104</v>
      </c>
      <c r="AF9" s="42" t="s">
        <v>105</v>
      </c>
      <c r="AG9" s="42" t="s">
        <v>106</v>
      </c>
      <c r="AH9" s="42" t="s">
        <v>107</v>
      </c>
      <c r="AI9" s="42" t="s">
        <v>108</v>
      </c>
      <c r="AJ9" s="42" t="s">
        <v>109</v>
      </c>
      <c r="AK9" s="42" t="s">
        <v>110</v>
      </c>
      <c r="AL9" s="42" t="s">
        <v>67</v>
      </c>
      <c r="AM9" s="59" t="s">
        <v>123</v>
      </c>
      <c r="AN9" s="76" t="s">
        <v>232</v>
      </c>
      <c r="AO9" s="79" t="s">
        <v>240</v>
      </c>
    </row>
    <row r="10" spans="1:43">
      <c r="A10" s="63" t="s">
        <v>270</v>
      </c>
      <c r="B10" s="67" t="s">
        <v>68</v>
      </c>
      <c r="C10" s="64" t="s">
        <v>116</v>
      </c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50"/>
    </row>
    <row r="11" spans="1:43">
      <c r="A11" s="182" t="s">
        <v>124</v>
      </c>
      <c r="B11" s="25" t="s">
        <v>69</v>
      </c>
      <c r="C11" s="172" t="s">
        <v>33</v>
      </c>
      <c r="D11" s="88">
        <v>71247.964795888431</v>
      </c>
      <c r="E11" s="88">
        <v>279.74913246519873</v>
      </c>
      <c r="F11" s="88">
        <v>15533.437994425996</v>
      </c>
      <c r="G11" s="88">
        <v>1515.6716029281529</v>
      </c>
      <c r="H11" s="88">
        <v>546.29343456453785</v>
      </c>
      <c r="I11" s="88">
        <v>4.2002405508555256</v>
      </c>
      <c r="J11" s="88">
        <v>38.748066144689261</v>
      </c>
      <c r="K11" s="88">
        <v>34.249925718147097</v>
      </c>
      <c r="L11" s="88">
        <v>144.02235205025352</v>
      </c>
      <c r="M11" s="88">
        <v>4.9442217565280124</v>
      </c>
      <c r="N11" s="88">
        <v>170.69646711971754</v>
      </c>
      <c r="O11" s="88">
        <v>21.167372549092498</v>
      </c>
      <c r="P11" s="88">
        <v>8.0604438591713503</v>
      </c>
      <c r="Q11" s="88">
        <v>172.3232575286905</v>
      </c>
      <c r="R11" s="88">
        <v>1582.1708684612784</v>
      </c>
      <c r="S11" s="88">
        <v>2.4814310274967806</v>
      </c>
      <c r="T11" s="88">
        <v>4919.1914026920176</v>
      </c>
      <c r="U11" s="88">
        <v>1207.2952568242999</v>
      </c>
      <c r="V11" s="88">
        <v>168.46085377403497</v>
      </c>
      <c r="W11" s="88">
        <v>33.659826997435005</v>
      </c>
      <c r="X11" s="88">
        <v>21.772060139216986</v>
      </c>
      <c r="Y11" s="88">
        <v>7955.9741047964299</v>
      </c>
      <c r="Z11" s="88">
        <v>78.534752823707009</v>
      </c>
      <c r="AA11" s="88">
        <v>269.88908543555306</v>
      </c>
      <c r="AB11" s="88">
        <v>3.8686189322272062</v>
      </c>
      <c r="AC11" s="88">
        <v>140.44482636455214</v>
      </c>
      <c r="AD11" s="88">
        <v>204.65468009344499</v>
      </c>
      <c r="AE11" s="88">
        <v>330.10226199605609</v>
      </c>
      <c r="AF11" s="88">
        <v>27.984187630623111</v>
      </c>
      <c r="AG11" s="88">
        <v>179.61320689752853</v>
      </c>
      <c r="AH11" s="88">
        <v>749.46141033875278</v>
      </c>
      <c r="AI11" s="88">
        <v>405.51043754805767</v>
      </c>
      <c r="AJ11" s="88">
        <v>654.44160743265627</v>
      </c>
      <c r="AK11" s="88">
        <v>47.227614884704636</v>
      </c>
      <c r="AL11" s="131">
        <v>342.64532093931427</v>
      </c>
      <c r="AM11" s="136">
        <f t="shared" ref="AM11:AM45" si="0">SUM(D11:AL11)</f>
        <v>109046.91312357884</v>
      </c>
      <c r="AN11" s="137">
        <v>326826.56194757338</v>
      </c>
      <c r="AO11" s="140">
        <f>AM11+AN11</f>
        <v>435873.47507115221</v>
      </c>
      <c r="AQ11" s="100"/>
    </row>
    <row r="12" spans="1:43">
      <c r="A12" s="47" t="s">
        <v>127</v>
      </c>
      <c r="B12" s="24" t="s">
        <v>3</v>
      </c>
      <c r="C12" s="24" t="s">
        <v>34</v>
      </c>
      <c r="D12" s="88">
        <v>138.58260935601373</v>
      </c>
      <c r="E12" s="88">
        <v>13225.397509481621</v>
      </c>
      <c r="F12" s="88">
        <v>28.016341378601908</v>
      </c>
      <c r="G12" s="88">
        <v>28.574011676931548</v>
      </c>
      <c r="H12" s="88">
        <v>3.2169576619989844</v>
      </c>
      <c r="I12" s="88">
        <v>5598.2739766496807</v>
      </c>
      <c r="J12" s="88">
        <v>84.406395439515521</v>
      </c>
      <c r="K12" s="88">
        <v>2779.6564548776937</v>
      </c>
      <c r="L12" s="88">
        <v>4579.3706417004896</v>
      </c>
      <c r="M12" s="88">
        <v>0.65422959408073234</v>
      </c>
      <c r="N12" s="88">
        <v>100.62709646600567</v>
      </c>
      <c r="O12" s="88">
        <v>1.7442890403808051</v>
      </c>
      <c r="P12" s="88">
        <v>4.9829235747828458</v>
      </c>
      <c r="Q12" s="88">
        <v>18.232629467317704</v>
      </c>
      <c r="R12" s="88">
        <v>20392.077691278711</v>
      </c>
      <c r="S12" s="88">
        <v>0.45630622393515508</v>
      </c>
      <c r="T12" s="88">
        <v>367.37792413694211</v>
      </c>
      <c r="U12" s="88">
        <v>349.80096539438102</v>
      </c>
      <c r="V12" s="88">
        <v>99.844880419251311</v>
      </c>
      <c r="W12" s="88">
        <v>124.19141163067052</v>
      </c>
      <c r="X12" s="88">
        <v>1.5599366482347874</v>
      </c>
      <c r="Y12" s="88">
        <v>17.146387241332793</v>
      </c>
      <c r="Z12" s="88">
        <v>3.1819495761216925</v>
      </c>
      <c r="AA12" s="88">
        <v>7.4778711742330497</v>
      </c>
      <c r="AB12" s="88">
        <v>2.6377617074265491</v>
      </c>
      <c r="AC12" s="88">
        <v>1.0122549888794909</v>
      </c>
      <c r="AD12" s="88">
        <v>19.679120971155669</v>
      </c>
      <c r="AE12" s="88">
        <v>64.594060329359209</v>
      </c>
      <c r="AF12" s="88">
        <v>6.3375278285610426</v>
      </c>
      <c r="AG12" s="88">
        <v>169.36464333689298</v>
      </c>
      <c r="AH12" s="88">
        <v>5.6323637254042405</v>
      </c>
      <c r="AI12" s="88">
        <v>7.8049779173965943</v>
      </c>
      <c r="AJ12" s="88">
        <v>7.4514021663776981</v>
      </c>
      <c r="AK12" s="88">
        <v>6.3193309464284724</v>
      </c>
      <c r="AL12" s="131">
        <v>49.01745252608697</v>
      </c>
      <c r="AM12" s="135">
        <f t="shared" si="0"/>
        <v>48294.702286532891</v>
      </c>
      <c r="AN12" s="137">
        <v>76702.549435680237</v>
      </c>
      <c r="AO12" s="141">
        <f t="shared" ref="AO12:AO45" si="1">AM12+AN12</f>
        <v>124997.25172221313</v>
      </c>
      <c r="AQ12" s="100"/>
    </row>
    <row r="13" spans="1:43">
      <c r="A13" s="47" t="s">
        <v>129</v>
      </c>
      <c r="B13" s="24" t="s">
        <v>4</v>
      </c>
      <c r="C13" s="24" t="s">
        <v>35</v>
      </c>
      <c r="D13" s="88">
        <v>1196.7055257686811</v>
      </c>
      <c r="E13" s="88">
        <v>82.574607382384102</v>
      </c>
      <c r="F13" s="88">
        <v>1927.3144038894825</v>
      </c>
      <c r="G13" s="88">
        <v>36.097633124138589</v>
      </c>
      <c r="H13" s="88">
        <v>129.82281558674839</v>
      </c>
      <c r="I13" s="88">
        <v>2.0609003601020173</v>
      </c>
      <c r="J13" s="88">
        <v>14.652732966892941</v>
      </c>
      <c r="K13" s="88">
        <v>80.256507718035976</v>
      </c>
      <c r="L13" s="88">
        <v>73.126284722735647</v>
      </c>
      <c r="M13" s="88">
        <v>1.9919997641051732</v>
      </c>
      <c r="N13" s="88">
        <v>84.97091752542444</v>
      </c>
      <c r="O13" s="88">
        <v>15.722286245818685</v>
      </c>
      <c r="P13" s="88">
        <v>2.6795634543398199</v>
      </c>
      <c r="Q13" s="88">
        <v>20.972910263853517</v>
      </c>
      <c r="R13" s="88">
        <v>564.76350760357514</v>
      </c>
      <c r="S13" s="88">
        <v>7.0954452009919846</v>
      </c>
      <c r="T13" s="88">
        <v>571.41895414904661</v>
      </c>
      <c r="U13" s="88">
        <v>458.50986084347539</v>
      </c>
      <c r="V13" s="88">
        <v>35.426206875641789</v>
      </c>
      <c r="W13" s="88">
        <v>9.6621272064818609</v>
      </c>
      <c r="X13" s="88">
        <v>42.691918676642821</v>
      </c>
      <c r="Y13" s="88">
        <v>1636.2099654785131</v>
      </c>
      <c r="Z13" s="88">
        <v>34.78407583121907</v>
      </c>
      <c r="AA13" s="88">
        <v>118.57915964444763</v>
      </c>
      <c r="AB13" s="88">
        <v>4.2081772974766469</v>
      </c>
      <c r="AC13" s="88">
        <v>31.508588751412503</v>
      </c>
      <c r="AD13" s="88">
        <v>17.282092961945054</v>
      </c>
      <c r="AE13" s="88">
        <v>45.893373937876866</v>
      </c>
      <c r="AF13" s="88">
        <v>13.771724031790898</v>
      </c>
      <c r="AG13" s="88">
        <v>31.633692460459997</v>
      </c>
      <c r="AH13" s="88">
        <v>293.81462715459224</v>
      </c>
      <c r="AI13" s="88">
        <v>139.09429384086221</v>
      </c>
      <c r="AJ13" s="88">
        <v>263.61689182027544</v>
      </c>
      <c r="AK13" s="88">
        <v>12.038465934870084</v>
      </c>
      <c r="AL13" s="131">
        <v>76.277622264760907</v>
      </c>
      <c r="AM13" s="135">
        <f t="shared" si="0"/>
        <v>8077.2298607391022</v>
      </c>
      <c r="AN13" s="137">
        <v>57894.865684273769</v>
      </c>
      <c r="AO13" s="141">
        <f t="shared" si="1"/>
        <v>65972.095545012868</v>
      </c>
      <c r="AQ13" s="100"/>
    </row>
    <row r="14" spans="1:43">
      <c r="A14" s="47" t="s">
        <v>132</v>
      </c>
      <c r="B14" s="24" t="s">
        <v>5</v>
      </c>
      <c r="C14" s="24" t="s">
        <v>36</v>
      </c>
      <c r="D14" s="88">
        <v>74.422414985241872</v>
      </c>
      <c r="E14" s="88">
        <v>88.920157377654832</v>
      </c>
      <c r="F14" s="88">
        <v>70.011319930694256</v>
      </c>
      <c r="G14" s="88">
        <v>2980.4468686721639</v>
      </c>
      <c r="H14" s="88">
        <v>43.424597415372496</v>
      </c>
      <c r="I14" s="88">
        <v>0.69594267558290757</v>
      </c>
      <c r="J14" s="88">
        <v>21.285190492561981</v>
      </c>
      <c r="K14" s="88">
        <v>279.87673409049563</v>
      </c>
      <c r="L14" s="88">
        <v>288.72223579806604</v>
      </c>
      <c r="M14" s="88">
        <v>1.0916074798305622</v>
      </c>
      <c r="N14" s="88">
        <v>592.01635676235423</v>
      </c>
      <c r="O14" s="88">
        <v>6.2028766248470939</v>
      </c>
      <c r="P14" s="88">
        <v>4.0181048416096559</v>
      </c>
      <c r="Q14" s="88">
        <v>28.735825027237855</v>
      </c>
      <c r="R14" s="88">
        <v>306.34354649472556</v>
      </c>
      <c r="S14" s="88">
        <v>8.9850228939443255</v>
      </c>
      <c r="T14" s="88">
        <v>82.527552111698213</v>
      </c>
      <c r="U14" s="88">
        <v>310.95813995605459</v>
      </c>
      <c r="V14" s="88">
        <v>116.98070205537486</v>
      </c>
      <c r="W14" s="88">
        <v>18.417543702016083</v>
      </c>
      <c r="X14" s="88">
        <v>2.2408740875107087</v>
      </c>
      <c r="Y14" s="88">
        <v>130.09733386271927</v>
      </c>
      <c r="Z14" s="88">
        <v>23.80037944598423</v>
      </c>
      <c r="AA14" s="88">
        <v>102.99389956065103</v>
      </c>
      <c r="AB14" s="88">
        <v>4.953238033619197</v>
      </c>
      <c r="AC14" s="88">
        <v>6.4598836294959661</v>
      </c>
      <c r="AD14" s="88">
        <v>15.370039038999217</v>
      </c>
      <c r="AE14" s="88">
        <v>286.45452747783304</v>
      </c>
      <c r="AF14" s="88">
        <v>174.51194924217731</v>
      </c>
      <c r="AG14" s="88">
        <v>141.21297688200755</v>
      </c>
      <c r="AH14" s="88">
        <v>125.91846791778713</v>
      </c>
      <c r="AI14" s="88">
        <v>56.879432395951042</v>
      </c>
      <c r="AJ14" s="88">
        <v>44.383221533500631</v>
      </c>
      <c r="AK14" s="88">
        <v>16.771786164783812</v>
      </c>
      <c r="AL14" s="131">
        <v>147.51180223285229</v>
      </c>
      <c r="AM14" s="135">
        <f t="shared" si="0"/>
        <v>6603.642550893398</v>
      </c>
      <c r="AN14" s="137">
        <v>50801.091830434467</v>
      </c>
      <c r="AO14" s="141">
        <f t="shared" si="1"/>
        <v>57404.734381327864</v>
      </c>
      <c r="AQ14" s="100"/>
    </row>
    <row r="15" spans="1:43">
      <c r="A15" s="47" t="s">
        <v>135</v>
      </c>
      <c r="B15" s="24" t="s">
        <v>6</v>
      </c>
      <c r="C15" s="24" t="s">
        <v>37</v>
      </c>
      <c r="D15" s="88">
        <v>95.657167316334224</v>
      </c>
      <c r="E15" s="88">
        <v>307.84392069270808</v>
      </c>
      <c r="F15" s="88">
        <v>703.21699258649141</v>
      </c>
      <c r="G15" s="88">
        <v>339.45133251613242</v>
      </c>
      <c r="H15" s="88">
        <v>3410.1486142376061</v>
      </c>
      <c r="I15" s="88">
        <v>12.106143298190561</v>
      </c>
      <c r="J15" s="88">
        <v>109.00665607414042</v>
      </c>
      <c r="K15" s="88">
        <v>1102.6302986369799</v>
      </c>
      <c r="L15" s="88">
        <v>192.87201134050039</v>
      </c>
      <c r="M15" s="88">
        <v>10.694524755472752</v>
      </c>
      <c r="N15" s="88">
        <v>1948.9636651010539</v>
      </c>
      <c r="O15" s="88">
        <v>132.77108477053616</v>
      </c>
      <c r="P15" s="88">
        <v>41.187958447860339</v>
      </c>
      <c r="Q15" s="88">
        <v>46.249149188510387</v>
      </c>
      <c r="R15" s="88">
        <v>4744.1257511122139</v>
      </c>
      <c r="S15" s="88">
        <v>4.2076427896582782</v>
      </c>
      <c r="T15" s="88">
        <v>361.61016811580259</v>
      </c>
      <c r="U15" s="88">
        <v>605.85655721316027</v>
      </c>
      <c r="V15" s="88">
        <v>82.562813131712346</v>
      </c>
      <c r="W15" s="88">
        <v>66.18812835321981</v>
      </c>
      <c r="X15" s="88">
        <v>1219.4917417045954</v>
      </c>
      <c r="Y15" s="88">
        <v>225.42380725501738</v>
      </c>
      <c r="Z15" s="88">
        <v>918.93178311888437</v>
      </c>
      <c r="AA15" s="88">
        <v>2085.4725566103007</v>
      </c>
      <c r="AB15" s="88">
        <v>46.770659224117949</v>
      </c>
      <c r="AC15" s="88">
        <v>215.71885655235229</v>
      </c>
      <c r="AD15" s="88">
        <v>32.475655514358088</v>
      </c>
      <c r="AE15" s="88">
        <v>484.59757274238831</v>
      </c>
      <c r="AF15" s="88">
        <v>245.95730281453854</v>
      </c>
      <c r="AG15" s="88">
        <v>333.99130267831595</v>
      </c>
      <c r="AH15" s="88">
        <v>543.81711104368321</v>
      </c>
      <c r="AI15" s="88">
        <v>112.74478286268798</v>
      </c>
      <c r="AJ15" s="88">
        <v>72.454796018613692</v>
      </c>
      <c r="AK15" s="88">
        <v>106.59330773291659</v>
      </c>
      <c r="AL15" s="131">
        <v>225.1607377544849</v>
      </c>
      <c r="AM15" s="135">
        <f t="shared" si="0"/>
        <v>21186.952553305546</v>
      </c>
      <c r="AN15" s="137">
        <v>6626.1248809981917</v>
      </c>
      <c r="AO15" s="141">
        <f t="shared" si="1"/>
        <v>27813.077434303737</v>
      </c>
      <c r="AQ15" s="100"/>
    </row>
    <row r="16" spans="1:43">
      <c r="A16" s="47" t="s">
        <v>138</v>
      </c>
      <c r="B16" s="24" t="s">
        <v>7</v>
      </c>
      <c r="C16" s="24" t="s">
        <v>38</v>
      </c>
      <c r="D16" s="88">
        <v>3543.376433526425</v>
      </c>
      <c r="E16" s="88">
        <v>13297.755518430024</v>
      </c>
      <c r="F16" s="88">
        <v>447.07558394380834</v>
      </c>
      <c r="G16" s="88">
        <v>532.19156239818585</v>
      </c>
      <c r="H16" s="88">
        <v>167.30675168002219</v>
      </c>
      <c r="I16" s="88">
        <v>684.20362838073402</v>
      </c>
      <c r="J16" s="88">
        <v>120.18029686133045</v>
      </c>
      <c r="K16" s="88">
        <v>2950.1828740816231</v>
      </c>
      <c r="L16" s="88">
        <v>812.1997637663751</v>
      </c>
      <c r="M16" s="88">
        <v>147.35766389023323</v>
      </c>
      <c r="N16" s="88">
        <v>78.511283291432463</v>
      </c>
      <c r="O16" s="88">
        <v>192.4334604734124</v>
      </c>
      <c r="P16" s="88">
        <v>318.16048256445782</v>
      </c>
      <c r="Q16" s="88">
        <v>1492.0095121252048</v>
      </c>
      <c r="R16" s="88">
        <v>8764.5328806725975</v>
      </c>
      <c r="S16" s="88">
        <v>264.11711875085166</v>
      </c>
      <c r="T16" s="88">
        <v>7389.0803274239479</v>
      </c>
      <c r="U16" s="88">
        <v>3157.6207260557258</v>
      </c>
      <c r="V16" s="88">
        <v>2062.5157763688703</v>
      </c>
      <c r="W16" s="88">
        <v>5220.3098980165687</v>
      </c>
      <c r="X16" s="88">
        <v>430.49505027539857</v>
      </c>
      <c r="Y16" s="88">
        <v>1952.7007095110225</v>
      </c>
      <c r="Z16" s="88">
        <v>144.14599669396796</v>
      </c>
      <c r="AA16" s="88">
        <v>2015.1438374446968</v>
      </c>
      <c r="AB16" s="88">
        <v>8.6979640569064252</v>
      </c>
      <c r="AC16" s="88">
        <v>142.25400697283041</v>
      </c>
      <c r="AD16" s="88">
        <v>601.27585020278627</v>
      </c>
      <c r="AE16" s="88">
        <v>3262.2674019431552</v>
      </c>
      <c r="AF16" s="88">
        <v>774.26848024554306</v>
      </c>
      <c r="AG16" s="88">
        <v>3374.0903937441008</v>
      </c>
      <c r="AH16" s="88">
        <v>2266.2507474954609</v>
      </c>
      <c r="AI16" s="88">
        <v>1114.025652220756</v>
      </c>
      <c r="AJ16" s="88">
        <v>1554.6003898247689</v>
      </c>
      <c r="AK16" s="88">
        <v>75.068286486989777</v>
      </c>
      <c r="AL16" s="131">
        <v>208.7724115535996</v>
      </c>
      <c r="AM16" s="135">
        <f t="shared" si="0"/>
        <v>69565.178721373813</v>
      </c>
      <c r="AN16" s="137">
        <v>10438.589490911863</v>
      </c>
      <c r="AO16" s="141">
        <f t="shared" si="1"/>
        <v>80003.768212285679</v>
      </c>
      <c r="AQ16" s="100"/>
    </row>
    <row r="17" spans="1:43">
      <c r="A17" s="47" t="s">
        <v>141</v>
      </c>
      <c r="B17" s="24" t="s">
        <v>8</v>
      </c>
      <c r="C17" s="24" t="s">
        <v>39</v>
      </c>
      <c r="D17" s="88">
        <v>2388.1503281820487</v>
      </c>
      <c r="E17" s="88">
        <v>2875.4880747306011</v>
      </c>
      <c r="F17" s="88">
        <v>2578.9340287611853</v>
      </c>
      <c r="G17" s="88">
        <v>1063.9353170402587</v>
      </c>
      <c r="H17" s="88">
        <v>528.55060905346693</v>
      </c>
      <c r="I17" s="88">
        <v>100.42662435089167</v>
      </c>
      <c r="J17" s="88">
        <v>1565.6493388023691</v>
      </c>
      <c r="K17" s="88">
        <v>3279.488341432756</v>
      </c>
      <c r="L17" s="88">
        <v>820.66586466457886</v>
      </c>
      <c r="M17" s="88">
        <v>50.701275423855357</v>
      </c>
      <c r="N17" s="88">
        <v>616.94065762047444</v>
      </c>
      <c r="O17" s="88">
        <v>197.89638141365521</v>
      </c>
      <c r="P17" s="88">
        <v>146.67729510749535</v>
      </c>
      <c r="Q17" s="88">
        <v>657.15692927772795</v>
      </c>
      <c r="R17" s="88">
        <v>4282.329281597049</v>
      </c>
      <c r="S17" s="88">
        <v>32.562822222350661</v>
      </c>
      <c r="T17" s="88">
        <v>79.04468136803257</v>
      </c>
      <c r="U17" s="88">
        <v>257.85803365122672</v>
      </c>
      <c r="V17" s="88">
        <v>322.75510116939427</v>
      </c>
      <c r="W17" s="88">
        <v>71.655638735991374</v>
      </c>
      <c r="X17" s="88">
        <v>12.982186186937781</v>
      </c>
      <c r="Y17" s="88">
        <v>609.4525017679747</v>
      </c>
      <c r="Z17" s="88">
        <v>103.68506069836424</v>
      </c>
      <c r="AA17" s="88">
        <v>289.71450204640558</v>
      </c>
      <c r="AB17" s="88">
        <v>43.541482549035457</v>
      </c>
      <c r="AC17" s="88">
        <v>82.695175571245329</v>
      </c>
      <c r="AD17" s="88">
        <v>61.896331555384116</v>
      </c>
      <c r="AE17" s="88">
        <v>477.66029796696648</v>
      </c>
      <c r="AF17" s="88">
        <v>232.45715260365884</v>
      </c>
      <c r="AG17" s="88">
        <v>344.72838329635499</v>
      </c>
      <c r="AH17" s="88">
        <v>203.06744232820358</v>
      </c>
      <c r="AI17" s="88">
        <v>205.32431082055618</v>
      </c>
      <c r="AJ17" s="88">
        <v>3489.52666798466</v>
      </c>
      <c r="AK17" s="88">
        <v>39.443777927538271</v>
      </c>
      <c r="AL17" s="131">
        <v>277.99302741149376</v>
      </c>
      <c r="AM17" s="135">
        <f t="shared" si="0"/>
        <v>28391.034925320193</v>
      </c>
      <c r="AN17" s="137">
        <v>25017.022088098522</v>
      </c>
      <c r="AO17" s="141">
        <f t="shared" si="1"/>
        <v>53408.057013418715</v>
      </c>
      <c r="AQ17" s="100"/>
    </row>
    <row r="18" spans="1:43">
      <c r="A18" s="47" t="s">
        <v>144</v>
      </c>
      <c r="B18" s="24" t="s">
        <v>9</v>
      </c>
      <c r="C18" s="24" t="s">
        <v>40</v>
      </c>
      <c r="D18" s="88">
        <v>261.2788925094622</v>
      </c>
      <c r="E18" s="88">
        <v>1038.5543817063549</v>
      </c>
      <c r="F18" s="88">
        <v>1240.3756151756197</v>
      </c>
      <c r="G18" s="88">
        <v>96.343751613222508</v>
      </c>
      <c r="H18" s="88">
        <v>136.65870439933775</v>
      </c>
      <c r="I18" s="88">
        <v>13.421820900179561</v>
      </c>
      <c r="J18" s="88">
        <v>297.44891646480863</v>
      </c>
      <c r="K18" s="88">
        <v>4956.1131951979305</v>
      </c>
      <c r="L18" s="88">
        <v>857.91547240194075</v>
      </c>
      <c r="M18" s="88">
        <v>26.390814477223479</v>
      </c>
      <c r="N18" s="88">
        <v>204.16494264789353</v>
      </c>
      <c r="O18" s="88">
        <v>153.38184592937688</v>
      </c>
      <c r="P18" s="88">
        <v>72.622697247025727</v>
      </c>
      <c r="Q18" s="88">
        <v>313.79497728737869</v>
      </c>
      <c r="R18" s="88">
        <v>37759.653305793938</v>
      </c>
      <c r="S18" s="88">
        <v>249.07852239594195</v>
      </c>
      <c r="T18" s="88">
        <v>495.01871989731956</v>
      </c>
      <c r="U18" s="88">
        <v>1529.9267636594725</v>
      </c>
      <c r="V18" s="88">
        <v>177.0543305846864</v>
      </c>
      <c r="W18" s="88">
        <v>104.38083145615853</v>
      </c>
      <c r="X18" s="88">
        <v>15.79605169896284</v>
      </c>
      <c r="Y18" s="88">
        <v>311.41247045494185</v>
      </c>
      <c r="Z18" s="88">
        <v>69.06320227115755</v>
      </c>
      <c r="AA18" s="88">
        <v>393.77393421361563</v>
      </c>
      <c r="AB18" s="88">
        <v>9.7689677760413449</v>
      </c>
      <c r="AC18" s="88">
        <v>58.977492901214049</v>
      </c>
      <c r="AD18" s="88">
        <v>48.366593953354403</v>
      </c>
      <c r="AE18" s="88">
        <v>474.7711847559774</v>
      </c>
      <c r="AF18" s="88">
        <v>158.57840131490622</v>
      </c>
      <c r="AG18" s="88">
        <v>174.86264011709667</v>
      </c>
      <c r="AH18" s="88">
        <v>54.532177335536886</v>
      </c>
      <c r="AI18" s="88">
        <v>62.993754923710505</v>
      </c>
      <c r="AJ18" s="88">
        <v>117.0500871257819</v>
      </c>
      <c r="AK18" s="88">
        <v>17.999327084977455</v>
      </c>
      <c r="AL18" s="131">
        <v>253.54793979066878</v>
      </c>
      <c r="AM18" s="135">
        <f t="shared" si="0"/>
        <v>52205.072727463223</v>
      </c>
      <c r="AN18" s="137">
        <v>7784.4191465276926</v>
      </c>
      <c r="AO18" s="141">
        <f t="shared" si="1"/>
        <v>59989.491873990919</v>
      </c>
      <c r="AQ18" s="100"/>
    </row>
    <row r="19" spans="1:43">
      <c r="A19" s="47" t="s">
        <v>147</v>
      </c>
      <c r="B19" s="24" t="s">
        <v>10</v>
      </c>
      <c r="C19" s="24" t="s">
        <v>41</v>
      </c>
      <c r="D19" s="88">
        <v>771.43138889524755</v>
      </c>
      <c r="E19" s="88">
        <v>4525.8359486326281</v>
      </c>
      <c r="F19" s="88">
        <v>1344.4492000559662</v>
      </c>
      <c r="G19" s="88">
        <v>657.48666904144739</v>
      </c>
      <c r="H19" s="88">
        <v>253.28111754443682</v>
      </c>
      <c r="I19" s="88">
        <v>50.992187765754139</v>
      </c>
      <c r="J19" s="88">
        <v>56.902740603286119</v>
      </c>
      <c r="K19" s="88">
        <v>829.34567092342365</v>
      </c>
      <c r="L19" s="88">
        <v>11674.033008790831</v>
      </c>
      <c r="M19" s="88">
        <v>415.68935964014713</v>
      </c>
      <c r="N19" s="88">
        <v>1081.3287086924174</v>
      </c>
      <c r="O19" s="88">
        <v>486.77874720623851</v>
      </c>
      <c r="P19" s="88">
        <v>688.40804410704754</v>
      </c>
      <c r="Q19" s="88">
        <v>7056.835731152868</v>
      </c>
      <c r="R19" s="88">
        <v>18853.190590615894</v>
      </c>
      <c r="S19" s="88">
        <v>54.90351265303066</v>
      </c>
      <c r="T19" s="88">
        <v>458.78996882283701</v>
      </c>
      <c r="U19" s="88">
        <v>527.31410176077725</v>
      </c>
      <c r="V19" s="88">
        <v>117.2534613652293</v>
      </c>
      <c r="W19" s="88">
        <v>142.31083549201747</v>
      </c>
      <c r="X19" s="88">
        <v>142.86455399279626</v>
      </c>
      <c r="Y19" s="88">
        <v>199.19334023224104</v>
      </c>
      <c r="Z19" s="88">
        <v>144.97503974556281</v>
      </c>
      <c r="AA19" s="88">
        <v>3692.2036072976744</v>
      </c>
      <c r="AB19" s="88">
        <v>30.219490730919016</v>
      </c>
      <c r="AC19" s="88">
        <v>102.82391605092253</v>
      </c>
      <c r="AD19" s="88">
        <v>41.844763001988341</v>
      </c>
      <c r="AE19" s="88">
        <v>835.14817923494888</v>
      </c>
      <c r="AF19" s="88">
        <v>211.43907676724314</v>
      </c>
      <c r="AG19" s="88">
        <v>313.02421910778429</v>
      </c>
      <c r="AH19" s="88">
        <v>149.30712117371158</v>
      </c>
      <c r="AI19" s="88">
        <v>526.82485671763163</v>
      </c>
      <c r="AJ19" s="88">
        <v>229.54441487077935</v>
      </c>
      <c r="AK19" s="88">
        <v>38.998282063475287</v>
      </c>
      <c r="AL19" s="131">
        <v>240.71543038626081</v>
      </c>
      <c r="AM19" s="135">
        <f t="shared" si="0"/>
        <v>56945.687285135478</v>
      </c>
      <c r="AN19" s="137">
        <v>30705.27827031352</v>
      </c>
      <c r="AO19" s="141">
        <f t="shared" si="1"/>
        <v>87650.965555449002</v>
      </c>
      <c r="AQ19" s="100"/>
    </row>
    <row r="20" spans="1:43">
      <c r="A20" s="47" t="s">
        <v>298</v>
      </c>
      <c r="B20" s="24" t="s">
        <v>301</v>
      </c>
      <c r="C20" s="24" t="s">
        <v>303</v>
      </c>
      <c r="D20" s="88">
        <v>181.63363093078422</v>
      </c>
      <c r="E20" s="88">
        <v>3502.6570930284634</v>
      </c>
      <c r="F20" s="88">
        <v>418.23243173870355</v>
      </c>
      <c r="G20" s="88">
        <v>328.43010097100614</v>
      </c>
      <c r="H20" s="88">
        <v>90.245837986096475</v>
      </c>
      <c r="I20" s="88">
        <v>43.095373003394194</v>
      </c>
      <c r="J20" s="88">
        <v>40.933364526884105</v>
      </c>
      <c r="K20" s="88">
        <v>759.36816383202415</v>
      </c>
      <c r="L20" s="88">
        <v>1124.5435892245325</v>
      </c>
      <c r="M20" s="88">
        <v>295.29098315605034</v>
      </c>
      <c r="N20" s="88">
        <v>98.110688208050746</v>
      </c>
      <c r="O20" s="88">
        <v>1678.4393205387894</v>
      </c>
      <c r="P20" s="88">
        <v>38.127359050916212</v>
      </c>
      <c r="Q20" s="88">
        <v>93.524986499211039</v>
      </c>
      <c r="R20" s="88">
        <v>6815.4172158851625</v>
      </c>
      <c r="S20" s="88">
        <v>1402.1082762168128</v>
      </c>
      <c r="T20" s="88">
        <v>516.31803684632223</v>
      </c>
      <c r="U20" s="88">
        <v>371.73056182905174</v>
      </c>
      <c r="V20" s="88">
        <v>297.9629774068697</v>
      </c>
      <c r="W20" s="88">
        <v>482.1181418829911</v>
      </c>
      <c r="X20" s="88">
        <v>56.912536581941197</v>
      </c>
      <c r="Y20" s="88">
        <v>242.04942081735263</v>
      </c>
      <c r="Z20" s="88">
        <v>511.94844442967121</v>
      </c>
      <c r="AA20" s="88">
        <v>2818.1760658047006</v>
      </c>
      <c r="AB20" s="88">
        <v>658.35087522641459</v>
      </c>
      <c r="AC20" s="88">
        <v>283.45288561068298</v>
      </c>
      <c r="AD20" s="88">
        <v>70.411264160248962</v>
      </c>
      <c r="AE20" s="88">
        <v>790.56065949631511</v>
      </c>
      <c r="AF20" s="88">
        <v>257.47482539959424</v>
      </c>
      <c r="AG20" s="88">
        <v>519.36477958188425</v>
      </c>
      <c r="AH20" s="88">
        <v>600.94303563536334</v>
      </c>
      <c r="AI20" s="88">
        <v>133.88029287747239</v>
      </c>
      <c r="AJ20" s="88">
        <v>160.38646184153885</v>
      </c>
      <c r="AK20" s="88">
        <v>79.71235179324016</v>
      </c>
      <c r="AL20" s="131">
        <v>380.21213678423373</v>
      </c>
      <c r="AM20" s="135">
        <f t="shared" si="0"/>
        <v>26142.124168802762</v>
      </c>
      <c r="AN20" s="137">
        <v>69974.769216012646</v>
      </c>
      <c r="AO20" s="141">
        <f t="shared" si="1"/>
        <v>96116.893384815412</v>
      </c>
      <c r="AQ20" s="100"/>
    </row>
    <row r="21" spans="1:43">
      <c r="A21" s="47" t="s">
        <v>150</v>
      </c>
      <c r="B21" s="24" t="s">
        <v>11</v>
      </c>
      <c r="C21" s="24" t="s">
        <v>42</v>
      </c>
      <c r="D21" s="88">
        <v>66.93091683102827</v>
      </c>
      <c r="E21" s="88">
        <v>36.922536750345444</v>
      </c>
      <c r="F21" s="88">
        <v>36.720833805299833</v>
      </c>
      <c r="G21" s="88">
        <v>60.917495423283789</v>
      </c>
      <c r="H21" s="88">
        <v>97.339028882873691</v>
      </c>
      <c r="I21" s="88">
        <v>21.506966655705025</v>
      </c>
      <c r="J21" s="88">
        <v>9.6817793434198549</v>
      </c>
      <c r="K21" s="88">
        <v>58.543269778592212</v>
      </c>
      <c r="L21" s="88">
        <v>66.891206559013</v>
      </c>
      <c r="M21" s="88">
        <v>2.6239598886414779</v>
      </c>
      <c r="N21" s="88">
        <v>90.107573226508151</v>
      </c>
      <c r="O21" s="88">
        <v>82.677448238166448</v>
      </c>
      <c r="P21" s="88">
        <v>11.713917829852914</v>
      </c>
      <c r="Q21" s="88">
        <v>54.000195790987036</v>
      </c>
      <c r="R21" s="88">
        <v>269.55835960945603</v>
      </c>
      <c r="S21" s="88">
        <v>1.9593912719888091</v>
      </c>
      <c r="T21" s="88">
        <v>419.92994525383403</v>
      </c>
      <c r="U21" s="88">
        <v>185.27056693475697</v>
      </c>
      <c r="V21" s="88">
        <v>12.577776956224946</v>
      </c>
      <c r="W21" s="88">
        <v>196.11208752283491</v>
      </c>
      <c r="X21" s="88">
        <v>112.17611842091846</v>
      </c>
      <c r="Y21" s="88">
        <v>43.312202475123016</v>
      </c>
      <c r="Z21" s="88">
        <v>54.641445684357102</v>
      </c>
      <c r="AA21" s="88">
        <v>1916.968349343513</v>
      </c>
      <c r="AB21" s="88">
        <v>30.486412919204696</v>
      </c>
      <c r="AC21" s="88">
        <v>24.420098665562172</v>
      </c>
      <c r="AD21" s="88">
        <v>12.616629646171884</v>
      </c>
      <c r="AE21" s="88">
        <v>175.68048353468799</v>
      </c>
      <c r="AF21" s="88">
        <v>88.658742468679037</v>
      </c>
      <c r="AG21" s="88">
        <v>319.99109881711303</v>
      </c>
      <c r="AH21" s="88">
        <v>257.39481679892265</v>
      </c>
      <c r="AI21" s="88">
        <v>113.55229888407666</v>
      </c>
      <c r="AJ21" s="88">
        <v>589.51967407624272</v>
      </c>
      <c r="AK21" s="88">
        <v>8.1158115665844033</v>
      </c>
      <c r="AL21" s="131">
        <v>130.76900382038585</v>
      </c>
      <c r="AM21" s="135">
        <f t="shared" si="0"/>
        <v>5660.2884436743561</v>
      </c>
      <c r="AN21" s="137">
        <v>15423.624612873255</v>
      </c>
      <c r="AO21" s="141">
        <f t="shared" si="1"/>
        <v>21083.913056547612</v>
      </c>
      <c r="AQ21" s="100"/>
    </row>
    <row r="22" spans="1:43">
      <c r="A22" s="47" t="s">
        <v>153</v>
      </c>
      <c r="B22" s="24" t="s">
        <v>12</v>
      </c>
      <c r="C22" s="24" t="s">
        <v>43</v>
      </c>
      <c r="D22" s="88">
        <v>1227.7692912269151</v>
      </c>
      <c r="E22" s="88">
        <v>873.18770520847022</v>
      </c>
      <c r="F22" s="88">
        <v>669.11399489355858</v>
      </c>
      <c r="G22" s="88">
        <v>312.69322730696456</v>
      </c>
      <c r="H22" s="88">
        <v>130.68771026307738</v>
      </c>
      <c r="I22" s="88">
        <v>96.951551414063502</v>
      </c>
      <c r="J22" s="88">
        <v>50.852237856046536</v>
      </c>
      <c r="K22" s="88">
        <v>521.68592701049306</v>
      </c>
      <c r="L22" s="88">
        <v>613.56445616575752</v>
      </c>
      <c r="M22" s="88">
        <v>35.692975687137206</v>
      </c>
      <c r="N22" s="88">
        <v>122.03603128165285</v>
      </c>
      <c r="O22" s="88">
        <v>93.432944248275348</v>
      </c>
      <c r="P22" s="88">
        <v>36.79296527651065</v>
      </c>
      <c r="Q22" s="88">
        <v>159.57708398026179</v>
      </c>
      <c r="R22" s="88">
        <v>3000.8704154714192</v>
      </c>
      <c r="S22" s="88">
        <v>85.098173137674877</v>
      </c>
      <c r="T22" s="88">
        <v>1044.0056469449332</v>
      </c>
      <c r="U22" s="88">
        <v>452.90912773799863</v>
      </c>
      <c r="V22" s="88">
        <v>759.91426340518024</v>
      </c>
      <c r="W22" s="88">
        <v>465.42024595250115</v>
      </c>
      <c r="X22" s="88">
        <v>102.24481423621774</v>
      </c>
      <c r="Y22" s="88">
        <v>474.98841009573817</v>
      </c>
      <c r="Z22" s="88">
        <v>239.53257659122963</v>
      </c>
      <c r="AA22" s="88">
        <v>1047.3171483348265</v>
      </c>
      <c r="AB22" s="88">
        <v>69.726372698861923</v>
      </c>
      <c r="AC22" s="88">
        <v>374.85209173373534</v>
      </c>
      <c r="AD22" s="88">
        <v>302.2991681282997</v>
      </c>
      <c r="AE22" s="88">
        <v>495.18383837587976</v>
      </c>
      <c r="AF22" s="88">
        <v>157.53781489192988</v>
      </c>
      <c r="AG22" s="88">
        <v>545.88139923906942</v>
      </c>
      <c r="AH22" s="88">
        <v>896.06358149721086</v>
      </c>
      <c r="AI22" s="88">
        <v>587.19560511969314</v>
      </c>
      <c r="AJ22" s="88">
        <v>893.16321126302489</v>
      </c>
      <c r="AK22" s="88">
        <v>131.23939622164031</v>
      </c>
      <c r="AL22" s="131">
        <v>390.77684230902628</v>
      </c>
      <c r="AM22" s="135">
        <f t="shared" si="0"/>
        <v>17460.258245205277</v>
      </c>
      <c r="AN22" s="137">
        <v>31355.393005455837</v>
      </c>
      <c r="AO22" s="141">
        <f t="shared" si="1"/>
        <v>48815.651250661118</v>
      </c>
      <c r="AQ22" s="100"/>
    </row>
    <row r="23" spans="1:43">
      <c r="A23" s="47" t="s">
        <v>156</v>
      </c>
      <c r="B23" s="24" t="s">
        <v>13</v>
      </c>
      <c r="C23" s="24" t="s">
        <v>44</v>
      </c>
      <c r="D23" s="88">
        <v>592.94434553539088</v>
      </c>
      <c r="E23" s="88">
        <v>13.714464984426813</v>
      </c>
      <c r="F23" s="88">
        <v>8.617705001849659</v>
      </c>
      <c r="G23" s="88">
        <v>49.391942061901133</v>
      </c>
      <c r="H23" s="88">
        <v>4.1820756688638063</v>
      </c>
      <c r="I23" s="88">
        <v>4.8561181599685618E-4</v>
      </c>
      <c r="J23" s="88">
        <v>3.1670160522549666E-2</v>
      </c>
      <c r="K23" s="88">
        <v>24.307188304343967</v>
      </c>
      <c r="L23" s="88">
        <v>59.318889607793402</v>
      </c>
      <c r="M23" s="88">
        <v>0.33302718891550637</v>
      </c>
      <c r="N23" s="88">
        <v>5.1488733111219984</v>
      </c>
      <c r="O23" s="88">
        <v>19.675571077628437</v>
      </c>
      <c r="P23" s="88">
        <v>223.14534480913716</v>
      </c>
      <c r="Q23" s="88">
        <v>5.9231370428615735</v>
      </c>
      <c r="R23" s="88">
        <v>336.95038707528283</v>
      </c>
      <c r="S23" s="88">
        <v>0.28983137589088276</v>
      </c>
      <c r="T23" s="88">
        <v>62.370751672717049</v>
      </c>
      <c r="U23" s="88">
        <v>16.444749984150924</v>
      </c>
      <c r="V23" s="88">
        <v>96.861420484330438</v>
      </c>
      <c r="W23" s="88">
        <v>12.991156122947466</v>
      </c>
      <c r="X23" s="88">
        <v>14.605172474126697</v>
      </c>
      <c r="Y23" s="88">
        <v>141.63526237156293</v>
      </c>
      <c r="Z23" s="88">
        <v>177.92867178195326</v>
      </c>
      <c r="AA23" s="88">
        <v>2.7749113208768375</v>
      </c>
      <c r="AB23" s="88">
        <v>1.3778289443396559</v>
      </c>
      <c r="AC23" s="88">
        <v>19.337920777382138</v>
      </c>
      <c r="AD23" s="88">
        <v>41.446440599735226</v>
      </c>
      <c r="AE23" s="88">
        <v>37.310642247437549</v>
      </c>
      <c r="AF23" s="88">
        <v>23.505872992187086</v>
      </c>
      <c r="AG23" s="88">
        <v>65.976507666902677</v>
      </c>
      <c r="AH23" s="88">
        <v>70.298936589470003</v>
      </c>
      <c r="AI23" s="88">
        <v>318.46468982954258</v>
      </c>
      <c r="AJ23" s="88">
        <v>426.35362052937649</v>
      </c>
      <c r="AK23" s="88">
        <v>295.78270966237244</v>
      </c>
      <c r="AL23" s="131">
        <v>1717.8322753226898</v>
      </c>
      <c r="AM23" s="135">
        <f t="shared" si="0"/>
        <v>4887.274480191847</v>
      </c>
      <c r="AN23" s="137">
        <v>4306.2381470348064</v>
      </c>
      <c r="AO23" s="141">
        <f t="shared" si="1"/>
        <v>9193.5126272266534</v>
      </c>
      <c r="AQ23" s="100"/>
    </row>
    <row r="24" spans="1:43">
      <c r="A24" s="47" t="s">
        <v>159</v>
      </c>
      <c r="B24" s="24" t="s">
        <v>14</v>
      </c>
      <c r="C24" s="24" t="s">
        <v>45</v>
      </c>
      <c r="D24" s="88">
        <v>43.213293331383966</v>
      </c>
      <c r="E24" s="88">
        <v>1105.5559109971939</v>
      </c>
      <c r="F24" s="88">
        <v>211.14157057437572</v>
      </c>
      <c r="G24" s="88">
        <v>1180.1008626841701</v>
      </c>
      <c r="H24" s="88">
        <v>12.132895069814976</v>
      </c>
      <c r="I24" s="88">
        <v>1.769617096649581</v>
      </c>
      <c r="J24" s="88">
        <v>3.0792421344699461</v>
      </c>
      <c r="K24" s="88">
        <v>705.03460558109919</v>
      </c>
      <c r="L24" s="88">
        <v>7433.9482995874405</v>
      </c>
      <c r="M24" s="88">
        <v>19.669391576284077</v>
      </c>
      <c r="N24" s="88">
        <v>124.30311072084051</v>
      </c>
      <c r="O24" s="88">
        <v>2045.1337925874018</v>
      </c>
      <c r="P24" s="88">
        <v>81.1635020888274</v>
      </c>
      <c r="Q24" s="88">
        <v>706.22783428301284</v>
      </c>
      <c r="R24" s="88">
        <v>3997.7342402740369</v>
      </c>
      <c r="S24" s="88">
        <v>20.35823772477384</v>
      </c>
      <c r="T24" s="88">
        <v>1467.5593186213639</v>
      </c>
      <c r="U24" s="88">
        <v>77.122313743302257</v>
      </c>
      <c r="V24" s="88">
        <v>11.677298974762113</v>
      </c>
      <c r="W24" s="88">
        <v>12.024294883033441</v>
      </c>
      <c r="X24" s="88">
        <v>336.1965416256416</v>
      </c>
      <c r="Y24" s="88">
        <v>616.97419623766734</v>
      </c>
      <c r="Z24" s="88">
        <v>35.379267652913363</v>
      </c>
      <c r="AA24" s="88">
        <v>445.51239297024546</v>
      </c>
      <c r="AB24" s="88">
        <v>4.0549676964104009</v>
      </c>
      <c r="AC24" s="88">
        <v>19.30252981648529</v>
      </c>
      <c r="AD24" s="88">
        <v>30.265966054290587</v>
      </c>
      <c r="AE24" s="88">
        <v>50.815238433087984</v>
      </c>
      <c r="AF24" s="88">
        <v>13.220867808905421</v>
      </c>
      <c r="AG24" s="88">
        <v>30.89586872856416</v>
      </c>
      <c r="AH24" s="88">
        <v>473.2988554027599</v>
      </c>
      <c r="AI24" s="88">
        <v>110.82507596816906</v>
      </c>
      <c r="AJ24" s="88">
        <v>736.20727253882944</v>
      </c>
      <c r="AK24" s="88">
        <v>13.569774054161257</v>
      </c>
      <c r="AL24" s="131">
        <v>97.172819313805917</v>
      </c>
      <c r="AM24" s="135">
        <f t="shared" si="0"/>
        <v>22272.641266836174</v>
      </c>
      <c r="AN24" s="137">
        <v>7401.4958967353605</v>
      </c>
      <c r="AO24" s="141">
        <f t="shared" si="1"/>
        <v>29674.137163571533</v>
      </c>
      <c r="AQ24" s="100"/>
    </row>
    <row r="25" spans="1:43">
      <c r="A25" s="47" t="s">
        <v>162</v>
      </c>
      <c r="B25" s="24" t="s">
        <v>0</v>
      </c>
      <c r="C25" s="24" t="s">
        <v>1</v>
      </c>
      <c r="D25" s="88">
        <v>1425.6233647939116</v>
      </c>
      <c r="E25" s="88">
        <v>1911.7229726220826</v>
      </c>
      <c r="F25" s="88">
        <v>1376.9613805329172</v>
      </c>
      <c r="G25" s="88">
        <v>1049.1639658061642</v>
      </c>
      <c r="H25" s="88">
        <v>255.90827084764098</v>
      </c>
      <c r="I25" s="88">
        <v>80.699792273954657</v>
      </c>
      <c r="J25" s="88">
        <v>288.98245404415661</v>
      </c>
      <c r="K25" s="88">
        <v>6761.1179126792867</v>
      </c>
      <c r="L25" s="88">
        <v>3492.1239381023802</v>
      </c>
      <c r="M25" s="88">
        <v>191.76028776090394</v>
      </c>
      <c r="N25" s="88">
        <v>300.56539342701291</v>
      </c>
      <c r="O25" s="88">
        <v>288.24708334447132</v>
      </c>
      <c r="P25" s="88">
        <v>268.23200277152347</v>
      </c>
      <c r="Q25" s="88">
        <v>480.43920254720047</v>
      </c>
      <c r="R25" s="88">
        <v>97908.053706096747</v>
      </c>
      <c r="S25" s="88">
        <v>291.02086469210019</v>
      </c>
      <c r="T25" s="88">
        <v>2524.6643363192265</v>
      </c>
      <c r="U25" s="88">
        <v>1946.4240993958986</v>
      </c>
      <c r="V25" s="88">
        <v>1748.1805315964862</v>
      </c>
      <c r="W25" s="88">
        <v>1525.2096506792752</v>
      </c>
      <c r="X25" s="88">
        <v>556.90904560853187</v>
      </c>
      <c r="Y25" s="88">
        <v>886.29380064740928</v>
      </c>
      <c r="Z25" s="88">
        <v>508.45392184152831</v>
      </c>
      <c r="AA25" s="88">
        <v>2234.2924627098723</v>
      </c>
      <c r="AB25" s="88">
        <v>981.30200535670701</v>
      </c>
      <c r="AC25" s="88">
        <v>607.46548173828648</v>
      </c>
      <c r="AD25" s="88">
        <v>6035.7831942073826</v>
      </c>
      <c r="AE25" s="88">
        <v>1363.6888341032572</v>
      </c>
      <c r="AF25" s="88">
        <v>1035.3981482440968</v>
      </c>
      <c r="AG25" s="88">
        <v>2360.4299897788983</v>
      </c>
      <c r="AH25" s="88">
        <v>849.99665548838641</v>
      </c>
      <c r="AI25" s="88">
        <v>1120.4951485107899</v>
      </c>
      <c r="AJ25" s="88">
        <v>1407.7039139542578</v>
      </c>
      <c r="AK25" s="88">
        <v>820.66507911115514</v>
      </c>
      <c r="AL25" s="131">
        <v>779.20677798349027</v>
      </c>
      <c r="AM25" s="135">
        <f t="shared" si="0"/>
        <v>145663.18566961738</v>
      </c>
      <c r="AN25" s="137">
        <v>316024.76776659931</v>
      </c>
      <c r="AO25" s="141">
        <f t="shared" si="1"/>
        <v>461687.95343621669</v>
      </c>
      <c r="AQ25" s="100"/>
    </row>
    <row r="26" spans="1:43">
      <c r="A26" s="47" t="s">
        <v>165</v>
      </c>
      <c r="B26" s="24" t="s">
        <v>15</v>
      </c>
      <c r="C26" s="24" t="s">
        <v>46</v>
      </c>
      <c r="D26" s="88">
        <v>385.79255405373704</v>
      </c>
      <c r="E26" s="88">
        <v>54.648777410189354</v>
      </c>
      <c r="F26" s="88">
        <v>51.697395575176039</v>
      </c>
      <c r="G26" s="88">
        <v>244.47875259536829</v>
      </c>
      <c r="H26" s="88">
        <v>35.289374898017826</v>
      </c>
      <c r="I26" s="88">
        <v>1.9596650414932584</v>
      </c>
      <c r="J26" s="88">
        <v>1.9076990441971706</v>
      </c>
      <c r="K26" s="88">
        <v>65.127179351728259</v>
      </c>
      <c r="L26" s="88">
        <v>30.045242406177614</v>
      </c>
      <c r="M26" s="88">
        <v>3.9258189084159394</v>
      </c>
      <c r="N26" s="88">
        <v>249.70725257798006</v>
      </c>
      <c r="O26" s="88">
        <v>19.460321831975595</v>
      </c>
      <c r="P26" s="88">
        <v>86.416303978196183</v>
      </c>
      <c r="Q26" s="88">
        <v>55.426501451536843</v>
      </c>
      <c r="R26" s="88">
        <v>775.64012901909791</v>
      </c>
      <c r="S26" s="88">
        <v>38.586576010571754</v>
      </c>
      <c r="T26" s="88">
        <v>1427.1632147090663</v>
      </c>
      <c r="U26" s="88">
        <v>155.93813362151957</v>
      </c>
      <c r="V26" s="88">
        <v>16.515839484357954</v>
      </c>
      <c r="W26" s="88">
        <v>1105.3398401023233</v>
      </c>
      <c r="X26" s="88">
        <v>42.569184943719357</v>
      </c>
      <c r="Y26" s="88">
        <v>83.06204246905429</v>
      </c>
      <c r="Z26" s="88">
        <v>8.4602430921806899</v>
      </c>
      <c r="AA26" s="88">
        <v>259.82287218935312</v>
      </c>
      <c r="AB26" s="88">
        <v>0.60076057308887965</v>
      </c>
      <c r="AC26" s="88">
        <v>12.516456931647651</v>
      </c>
      <c r="AD26" s="88">
        <v>10.830780482806826</v>
      </c>
      <c r="AE26" s="88">
        <v>544.07507700073245</v>
      </c>
      <c r="AF26" s="88">
        <v>17.684992296482896</v>
      </c>
      <c r="AG26" s="88">
        <v>522.19162127332299</v>
      </c>
      <c r="AH26" s="88">
        <v>84.592693335707423</v>
      </c>
      <c r="AI26" s="88">
        <v>50.520430227566273</v>
      </c>
      <c r="AJ26" s="88">
        <v>128.26529649142756</v>
      </c>
      <c r="AK26" s="88">
        <v>21.743268232453357</v>
      </c>
      <c r="AL26" s="131">
        <v>21.07927471378817</v>
      </c>
      <c r="AM26" s="135">
        <f t="shared" si="0"/>
        <v>6613.0815663244575</v>
      </c>
      <c r="AN26" s="137">
        <v>5687.8423101485241</v>
      </c>
      <c r="AO26" s="141">
        <f t="shared" si="1"/>
        <v>12300.923876472982</v>
      </c>
      <c r="AQ26" s="100"/>
    </row>
    <row r="27" spans="1:43">
      <c r="A27" s="47" t="s">
        <v>168</v>
      </c>
      <c r="B27" s="25" t="s">
        <v>16</v>
      </c>
      <c r="C27" s="24" t="s">
        <v>47</v>
      </c>
      <c r="D27" s="88">
        <v>10654.921065769699</v>
      </c>
      <c r="E27" s="88">
        <v>646.74693396998691</v>
      </c>
      <c r="F27" s="88">
        <v>1235.5283173906021</v>
      </c>
      <c r="G27" s="88">
        <v>1284.2421136031203</v>
      </c>
      <c r="H27" s="88">
        <v>371.71831771497995</v>
      </c>
      <c r="I27" s="88">
        <v>75.641435841462965</v>
      </c>
      <c r="J27" s="88">
        <v>61.219362457273057</v>
      </c>
      <c r="K27" s="88">
        <v>1085.5607638184295</v>
      </c>
      <c r="L27" s="88">
        <v>667.46516654716345</v>
      </c>
      <c r="M27" s="88">
        <v>48.383202813251145</v>
      </c>
      <c r="N27" s="88">
        <v>787.95653847999995</v>
      </c>
      <c r="O27" s="88">
        <v>340.53304659055226</v>
      </c>
      <c r="P27" s="88">
        <v>259.87621156780784</v>
      </c>
      <c r="Q27" s="88">
        <v>515.17963765854734</v>
      </c>
      <c r="R27" s="88">
        <v>11095.503133355482</v>
      </c>
      <c r="S27" s="88">
        <v>113.30430501823989</v>
      </c>
      <c r="T27" s="88">
        <v>5161.9457448999156</v>
      </c>
      <c r="U27" s="88">
        <v>1123.9050894782367</v>
      </c>
      <c r="V27" s="88">
        <v>84.874289809757158</v>
      </c>
      <c r="W27" s="88">
        <v>2703.48351538714</v>
      </c>
      <c r="X27" s="88">
        <v>200.093764618503</v>
      </c>
      <c r="Y27" s="88">
        <v>2200.3472940705178</v>
      </c>
      <c r="Z27" s="88">
        <v>135.47247312529268</v>
      </c>
      <c r="AA27" s="88">
        <v>1586.8104364719359</v>
      </c>
      <c r="AB27" s="88">
        <v>12.404222201958342</v>
      </c>
      <c r="AC27" s="88">
        <v>68.327355621646802</v>
      </c>
      <c r="AD27" s="88">
        <v>94.095533842429788</v>
      </c>
      <c r="AE27" s="88">
        <v>1448.2016715794171</v>
      </c>
      <c r="AF27" s="88">
        <v>123.06847876695835</v>
      </c>
      <c r="AG27" s="88">
        <v>1533.6194056281529</v>
      </c>
      <c r="AH27" s="88">
        <v>744.33128671225074</v>
      </c>
      <c r="AI27" s="88">
        <v>487.35565474953682</v>
      </c>
      <c r="AJ27" s="88">
        <v>837.81193279477156</v>
      </c>
      <c r="AK27" s="88">
        <v>111.06634196457337</v>
      </c>
      <c r="AL27" s="131">
        <v>229.46841731509409</v>
      </c>
      <c r="AM27" s="135">
        <f t="shared" si="0"/>
        <v>48130.462461634685</v>
      </c>
      <c r="AN27" s="137">
        <v>92831.187764639122</v>
      </c>
      <c r="AO27" s="141">
        <f t="shared" si="1"/>
        <v>140961.65022627381</v>
      </c>
      <c r="AQ27" s="100"/>
    </row>
    <row r="28" spans="1:43">
      <c r="A28" s="47" t="s">
        <v>171</v>
      </c>
      <c r="B28" s="24" t="s">
        <v>17</v>
      </c>
      <c r="C28" s="24" t="s">
        <v>48</v>
      </c>
      <c r="D28" s="88">
        <v>6669.3314667204213</v>
      </c>
      <c r="E28" s="88">
        <v>226.95258876265211</v>
      </c>
      <c r="F28" s="88">
        <v>788.28876872387787</v>
      </c>
      <c r="G28" s="88">
        <v>456.52407173306705</v>
      </c>
      <c r="H28" s="88">
        <v>196.92053300310658</v>
      </c>
      <c r="I28" s="88">
        <v>39.764564842442333</v>
      </c>
      <c r="J28" s="88">
        <v>37.449685908962756</v>
      </c>
      <c r="K28" s="88">
        <v>634.29869732527868</v>
      </c>
      <c r="L28" s="88">
        <v>402.81834401941762</v>
      </c>
      <c r="M28" s="88">
        <v>36.733702927616839</v>
      </c>
      <c r="N28" s="88">
        <v>146.22485005084567</v>
      </c>
      <c r="O28" s="88">
        <v>202.58264787100231</v>
      </c>
      <c r="P28" s="88">
        <v>46.445321107962471</v>
      </c>
      <c r="Q28" s="88">
        <v>243.717910386889</v>
      </c>
      <c r="R28" s="88">
        <v>6504.576587033368</v>
      </c>
      <c r="S28" s="88">
        <v>19.017361983884598</v>
      </c>
      <c r="T28" s="88">
        <v>1103.7181621636312</v>
      </c>
      <c r="U28" s="88">
        <v>508.57681269204824</v>
      </c>
      <c r="V28" s="88">
        <v>42.864203499259759</v>
      </c>
      <c r="W28" s="88">
        <v>100.19969049187611</v>
      </c>
      <c r="X28" s="88">
        <v>87.544631334455786</v>
      </c>
      <c r="Y28" s="88">
        <v>1398.3993852582428</v>
      </c>
      <c r="Z28" s="88">
        <v>74.997843093911897</v>
      </c>
      <c r="AA28" s="88">
        <v>702.9433933781005</v>
      </c>
      <c r="AB28" s="88">
        <v>16.7237915917874</v>
      </c>
      <c r="AC28" s="88">
        <v>49.457462384379966</v>
      </c>
      <c r="AD28" s="88">
        <v>36.753047034819687</v>
      </c>
      <c r="AE28" s="88">
        <v>120.74783745659153</v>
      </c>
      <c r="AF28" s="88">
        <v>51.168569726553976</v>
      </c>
      <c r="AG28" s="88">
        <v>212.54741143851834</v>
      </c>
      <c r="AH28" s="88">
        <v>387.89786683619496</v>
      </c>
      <c r="AI28" s="88">
        <v>248.34530312383305</v>
      </c>
      <c r="AJ28" s="88">
        <v>476.34923058364615</v>
      </c>
      <c r="AK28" s="88">
        <v>40.496134858231002</v>
      </c>
      <c r="AL28" s="131">
        <v>116.74291855873138</v>
      </c>
      <c r="AM28" s="135">
        <f t="shared" si="0"/>
        <v>22428.120797905602</v>
      </c>
      <c r="AN28" s="137">
        <v>65749.850256227699</v>
      </c>
      <c r="AO28" s="141">
        <f t="shared" si="1"/>
        <v>88177.971054133304</v>
      </c>
      <c r="AQ28" s="100"/>
    </row>
    <row r="29" spans="1:43">
      <c r="A29" s="47" t="s">
        <v>174</v>
      </c>
      <c r="B29" s="24" t="s">
        <v>18</v>
      </c>
      <c r="C29" s="24" t="s">
        <v>49</v>
      </c>
      <c r="D29" s="88">
        <v>3742.5932425203277</v>
      </c>
      <c r="E29" s="88">
        <v>3100.0031151165858</v>
      </c>
      <c r="F29" s="88">
        <v>248.57947438120141</v>
      </c>
      <c r="G29" s="88">
        <v>1856.9731373968712</v>
      </c>
      <c r="H29" s="88">
        <v>382.06937728087547</v>
      </c>
      <c r="I29" s="88">
        <v>214.1408827051749</v>
      </c>
      <c r="J29" s="88">
        <v>49.858788006756114</v>
      </c>
      <c r="K29" s="88">
        <v>552.00197711475425</v>
      </c>
      <c r="L29" s="88">
        <v>425.93340271338116</v>
      </c>
      <c r="M29" s="88">
        <v>262.92625235364522</v>
      </c>
      <c r="N29" s="88">
        <v>153.68426020421984</v>
      </c>
      <c r="O29" s="88">
        <v>123.96443998342076</v>
      </c>
      <c r="P29" s="88">
        <v>112.3286392182175</v>
      </c>
      <c r="Q29" s="88">
        <v>556.37944508351836</v>
      </c>
      <c r="R29" s="88">
        <v>6388.2624899282091</v>
      </c>
      <c r="S29" s="88">
        <v>50.831665065341653</v>
      </c>
      <c r="T29" s="88">
        <v>4646.2583381379736</v>
      </c>
      <c r="U29" s="88">
        <v>552.96717783575127</v>
      </c>
      <c r="V29" s="88">
        <v>130.31420298881235</v>
      </c>
      <c r="W29" s="88">
        <v>581.33302091154655</v>
      </c>
      <c r="X29" s="88">
        <v>301.34441349908326</v>
      </c>
      <c r="Y29" s="88">
        <v>344.54267728642532</v>
      </c>
      <c r="Z29" s="88">
        <v>125.0251793042665</v>
      </c>
      <c r="AA29" s="88">
        <v>1038.2541171970872</v>
      </c>
      <c r="AB29" s="88">
        <v>60.150881410237091</v>
      </c>
      <c r="AC29" s="88">
        <v>66.083957298928723</v>
      </c>
      <c r="AD29" s="88">
        <v>184.92976783871816</v>
      </c>
      <c r="AE29" s="88">
        <v>446.58300923193809</v>
      </c>
      <c r="AF29" s="88">
        <v>138.44700413112807</v>
      </c>
      <c r="AG29" s="88">
        <v>1983.308918849707</v>
      </c>
      <c r="AH29" s="88">
        <v>685.02851278482274</v>
      </c>
      <c r="AI29" s="88">
        <v>690.71802413781472</v>
      </c>
      <c r="AJ29" s="88">
        <v>441.00093612479463</v>
      </c>
      <c r="AK29" s="88">
        <v>38.246682719032044</v>
      </c>
      <c r="AL29" s="131">
        <v>73.279213568443836</v>
      </c>
      <c r="AM29" s="135">
        <f t="shared" si="0"/>
        <v>30748.34662432901</v>
      </c>
      <c r="AN29" s="137">
        <v>46404.000814974344</v>
      </c>
      <c r="AO29" s="141">
        <f t="shared" si="1"/>
        <v>77152.347439303354</v>
      </c>
      <c r="AQ29" s="100"/>
    </row>
    <row r="30" spans="1:43">
      <c r="A30" s="47" t="s">
        <v>177</v>
      </c>
      <c r="B30" s="24" t="s">
        <v>19</v>
      </c>
      <c r="C30" s="24" t="s">
        <v>50</v>
      </c>
      <c r="D30" s="88">
        <v>741.17561583487327</v>
      </c>
      <c r="E30" s="88">
        <v>360.52338661603881</v>
      </c>
      <c r="F30" s="88">
        <v>68.869307652270891</v>
      </c>
      <c r="G30" s="88">
        <v>1174.4035072132262</v>
      </c>
      <c r="H30" s="88">
        <v>191.9209394573989</v>
      </c>
      <c r="I30" s="88">
        <v>74.405192586596328</v>
      </c>
      <c r="J30" s="88">
        <v>16.321321571718556</v>
      </c>
      <c r="K30" s="88">
        <v>101.50611767612914</v>
      </c>
      <c r="L30" s="88">
        <v>133.14696341777665</v>
      </c>
      <c r="M30" s="88">
        <v>11.309757921626019</v>
      </c>
      <c r="N30" s="88">
        <v>31.424667773911271</v>
      </c>
      <c r="O30" s="88">
        <v>27.970461593708585</v>
      </c>
      <c r="P30" s="88">
        <v>9.4759413870967339</v>
      </c>
      <c r="Q30" s="88">
        <v>96.465681863699217</v>
      </c>
      <c r="R30" s="88">
        <v>1629.4192147629653</v>
      </c>
      <c r="S30" s="88">
        <v>9.9684358846997938</v>
      </c>
      <c r="T30" s="88">
        <v>1099.330259613263</v>
      </c>
      <c r="U30" s="88">
        <v>186.77944018681538</v>
      </c>
      <c r="V30" s="88">
        <v>8157.4254383516536</v>
      </c>
      <c r="W30" s="88">
        <v>1127.3929684524032</v>
      </c>
      <c r="X30" s="88">
        <v>79.999928938009774</v>
      </c>
      <c r="Y30" s="88">
        <v>106.36275802263964</v>
      </c>
      <c r="Z30" s="88">
        <v>51.908356094925487</v>
      </c>
      <c r="AA30" s="88">
        <v>1650.8855399504491</v>
      </c>
      <c r="AB30" s="88">
        <v>15.364774984089006</v>
      </c>
      <c r="AC30" s="88">
        <v>35.112867613465482</v>
      </c>
      <c r="AD30" s="88">
        <v>16.513046701835528</v>
      </c>
      <c r="AE30" s="88">
        <v>772.96492928260011</v>
      </c>
      <c r="AF30" s="88">
        <v>59.70258176406373</v>
      </c>
      <c r="AG30" s="88">
        <v>1570.4089908201342</v>
      </c>
      <c r="AH30" s="88">
        <v>260.96191899865318</v>
      </c>
      <c r="AI30" s="88">
        <v>197.26523081140425</v>
      </c>
      <c r="AJ30" s="88">
        <v>121.56134919767221</v>
      </c>
      <c r="AK30" s="88">
        <v>58.27305326652673</v>
      </c>
      <c r="AL30" s="131">
        <v>747.99300696538194</v>
      </c>
      <c r="AM30" s="135">
        <f t="shared" si="0"/>
        <v>20994.512953229721</v>
      </c>
      <c r="AN30" s="137">
        <v>58444.06943948994</v>
      </c>
      <c r="AO30" s="141">
        <f t="shared" si="1"/>
        <v>79438.582392719662</v>
      </c>
      <c r="AQ30" s="100"/>
    </row>
    <row r="31" spans="1:43">
      <c r="A31" s="47" t="s">
        <v>180</v>
      </c>
      <c r="B31" s="24" t="s">
        <v>70</v>
      </c>
      <c r="C31" s="24" t="s">
        <v>51</v>
      </c>
      <c r="D31" s="88">
        <v>42.333339335819545</v>
      </c>
      <c r="E31" s="88">
        <v>78.624314090352328</v>
      </c>
      <c r="F31" s="88">
        <v>54.497082119655659</v>
      </c>
      <c r="G31" s="88">
        <v>110.99051028211656</v>
      </c>
      <c r="H31" s="88">
        <v>22.586259083098582</v>
      </c>
      <c r="I31" s="88">
        <v>17.179344249964117</v>
      </c>
      <c r="J31" s="88">
        <v>6.2416402851240687</v>
      </c>
      <c r="K31" s="88">
        <v>57.587186603260079</v>
      </c>
      <c r="L31" s="88">
        <v>60.583449517405192</v>
      </c>
      <c r="M31" s="88">
        <v>6.9153466311853471</v>
      </c>
      <c r="N31" s="88">
        <v>8.9216365756423066</v>
      </c>
      <c r="O31" s="88">
        <v>232.19229124741159</v>
      </c>
      <c r="P31" s="88">
        <v>44.042962470374832</v>
      </c>
      <c r="Q31" s="88">
        <v>59.539757138063457</v>
      </c>
      <c r="R31" s="88">
        <v>1087.9056084425279</v>
      </c>
      <c r="S31" s="88">
        <v>36.40226697319612</v>
      </c>
      <c r="T31" s="88">
        <v>791.46144975914524</v>
      </c>
      <c r="U31" s="88">
        <v>253.09089146332755</v>
      </c>
      <c r="V31" s="88">
        <v>69.029925941722837</v>
      </c>
      <c r="W31" s="88">
        <v>262.17406213426341</v>
      </c>
      <c r="X31" s="88">
        <v>55.339668310035023</v>
      </c>
      <c r="Y31" s="88">
        <v>133.31045029972159</v>
      </c>
      <c r="Z31" s="88">
        <v>79.89998983289027</v>
      </c>
      <c r="AA31" s="88">
        <v>751.78310505079696</v>
      </c>
      <c r="AB31" s="88">
        <v>22.662166868517119</v>
      </c>
      <c r="AC31" s="88">
        <v>716.31473128128926</v>
      </c>
      <c r="AD31" s="88">
        <v>488.97756260153716</v>
      </c>
      <c r="AE31" s="88">
        <v>68.82486037630828</v>
      </c>
      <c r="AF31" s="88">
        <v>52.82052491807648</v>
      </c>
      <c r="AG31" s="88">
        <v>155.86832464448977</v>
      </c>
      <c r="AH31" s="88">
        <v>124.74284061726686</v>
      </c>
      <c r="AI31" s="88">
        <v>122.0447298071452</v>
      </c>
      <c r="AJ31" s="88">
        <v>79.385417649328133</v>
      </c>
      <c r="AK31" s="88">
        <v>135.10030719201666</v>
      </c>
      <c r="AL31" s="131">
        <v>531.89717295994592</v>
      </c>
      <c r="AM31" s="135">
        <f t="shared" si="0"/>
        <v>6821.2711767530209</v>
      </c>
      <c r="AN31" s="137">
        <v>3836.8320165386003</v>
      </c>
      <c r="AO31" s="141">
        <f t="shared" si="1"/>
        <v>10658.103193291621</v>
      </c>
      <c r="AQ31" s="100"/>
    </row>
    <row r="32" spans="1:43">
      <c r="A32" s="47" t="s">
        <v>183</v>
      </c>
      <c r="B32" s="24" t="s">
        <v>20</v>
      </c>
      <c r="C32" s="24" t="s">
        <v>52</v>
      </c>
      <c r="D32" s="88">
        <v>43.806575374433486</v>
      </c>
      <c r="E32" s="88">
        <v>3.6274467052367978</v>
      </c>
      <c r="F32" s="88">
        <v>9.266157343704819</v>
      </c>
      <c r="G32" s="88">
        <v>29.075240143551753</v>
      </c>
      <c r="H32" s="88">
        <v>1.8060227575461265</v>
      </c>
      <c r="I32" s="88">
        <v>0.64420177866244344</v>
      </c>
      <c r="J32" s="88">
        <v>0.22121460895720502</v>
      </c>
      <c r="K32" s="88">
        <v>4.5016083832157054</v>
      </c>
      <c r="L32" s="88">
        <v>4.6868743923493694</v>
      </c>
      <c r="M32" s="88">
        <v>4.611730720937758</v>
      </c>
      <c r="N32" s="88">
        <v>4.7053231400865796</v>
      </c>
      <c r="O32" s="88">
        <v>6.2794055569103868</v>
      </c>
      <c r="P32" s="88">
        <v>3.244625052664373</v>
      </c>
      <c r="Q32" s="88">
        <v>1.7161787730201536</v>
      </c>
      <c r="R32" s="88">
        <v>694.07575679885895</v>
      </c>
      <c r="S32" s="88">
        <v>0.45992010282547646</v>
      </c>
      <c r="T32" s="88">
        <v>98.096626617940572</v>
      </c>
      <c r="U32" s="88">
        <v>34.386409363644574</v>
      </c>
      <c r="V32" s="88">
        <v>993.0449779267725</v>
      </c>
      <c r="W32" s="88">
        <v>568.1358771990914</v>
      </c>
      <c r="X32" s="88">
        <v>4.1124502174361792</v>
      </c>
      <c r="Y32" s="88">
        <v>74.848657317245554</v>
      </c>
      <c r="Z32" s="88">
        <v>387.86881629979024</v>
      </c>
      <c r="AA32" s="88">
        <v>13.225399505649127</v>
      </c>
      <c r="AB32" s="88">
        <v>397.05670675907919</v>
      </c>
      <c r="AC32" s="88">
        <v>142.17859774818598</v>
      </c>
      <c r="AD32" s="88">
        <v>4.8171871094403453</v>
      </c>
      <c r="AE32" s="88">
        <v>205.07186934004017</v>
      </c>
      <c r="AF32" s="88">
        <v>27.755532641188378</v>
      </c>
      <c r="AG32" s="88">
        <v>693.64669087055495</v>
      </c>
      <c r="AH32" s="88">
        <v>868.34231775043327</v>
      </c>
      <c r="AI32" s="88">
        <v>615.19276267698035</v>
      </c>
      <c r="AJ32" s="88">
        <v>614.58303533484798</v>
      </c>
      <c r="AK32" s="88">
        <v>409.450379730782</v>
      </c>
      <c r="AL32" s="131">
        <v>1705.875936137101</v>
      </c>
      <c r="AM32" s="135">
        <f t="shared" si="0"/>
        <v>8670.4185121791652</v>
      </c>
      <c r="AN32" s="137">
        <v>75147.118007891884</v>
      </c>
      <c r="AO32" s="141">
        <f t="shared" si="1"/>
        <v>83817.536520071051</v>
      </c>
      <c r="AQ32" s="100"/>
    </row>
    <row r="33" spans="1:43">
      <c r="A33" s="47" t="s">
        <v>186</v>
      </c>
      <c r="B33" s="24" t="s">
        <v>21</v>
      </c>
      <c r="C33" s="24" t="s">
        <v>53</v>
      </c>
      <c r="D33" s="88">
        <v>0.16602591026995459</v>
      </c>
      <c r="E33" s="88">
        <v>11.508398333678006</v>
      </c>
      <c r="F33" s="88">
        <v>8.8732752645012773</v>
      </c>
      <c r="G33" s="88">
        <v>4.9164682789662217</v>
      </c>
      <c r="H33" s="88">
        <v>11.941501061281365</v>
      </c>
      <c r="I33" s="88">
        <v>8.5505584956938788E-2</v>
      </c>
      <c r="J33" s="88">
        <v>2.4247597198827191</v>
      </c>
      <c r="K33" s="88">
        <v>2.3309202526409587</v>
      </c>
      <c r="L33" s="88">
        <v>3.7440574613808</v>
      </c>
      <c r="M33" s="88">
        <v>0.17827704976348463</v>
      </c>
      <c r="N33" s="88">
        <v>9.5205535638199628</v>
      </c>
      <c r="O33" s="88">
        <v>0.77189298285354846</v>
      </c>
      <c r="P33" s="88">
        <v>0.11434645680811018</v>
      </c>
      <c r="Q33" s="88">
        <v>0.71638344449052882</v>
      </c>
      <c r="R33" s="88">
        <v>57.605867968932095</v>
      </c>
      <c r="S33" s="88">
        <v>0.82346723098260421</v>
      </c>
      <c r="T33" s="88">
        <v>87.290333279263336</v>
      </c>
      <c r="U33" s="88">
        <v>49.332993438943369</v>
      </c>
      <c r="V33" s="88">
        <v>31.764945899462159</v>
      </c>
      <c r="W33" s="88">
        <v>27.082258836846648</v>
      </c>
      <c r="X33" s="88">
        <v>3.9932569420699653</v>
      </c>
      <c r="Y33" s="88">
        <v>3.6948712692086412</v>
      </c>
      <c r="Z33" s="88">
        <v>4076.6456241240821</v>
      </c>
      <c r="AA33" s="88">
        <v>4249.3205485858207</v>
      </c>
      <c r="AB33" s="88">
        <v>12.517405850439818</v>
      </c>
      <c r="AC33" s="88">
        <v>274.16054970807943</v>
      </c>
      <c r="AD33" s="88">
        <v>17.429234429467154</v>
      </c>
      <c r="AE33" s="88">
        <v>32.586732191272816</v>
      </c>
      <c r="AF33" s="88">
        <v>783.27081496960693</v>
      </c>
      <c r="AG33" s="88">
        <v>760.9113689901277</v>
      </c>
      <c r="AH33" s="88">
        <v>674.55614714864748</v>
      </c>
      <c r="AI33" s="88">
        <v>455.39601272999164</v>
      </c>
      <c r="AJ33" s="88">
        <v>156.901977253116</v>
      </c>
      <c r="AK33" s="88">
        <v>144.84955954846657</v>
      </c>
      <c r="AL33" s="131">
        <v>343.33954795315259</v>
      </c>
      <c r="AM33" s="135">
        <f t="shared" si="0"/>
        <v>12300.765883713271</v>
      </c>
      <c r="AN33" s="137">
        <v>13114.051814040757</v>
      </c>
      <c r="AO33" s="141">
        <f t="shared" si="1"/>
        <v>25414.817697754028</v>
      </c>
      <c r="AQ33" s="100"/>
    </row>
    <row r="34" spans="1:43">
      <c r="A34" s="47" t="s">
        <v>189</v>
      </c>
      <c r="B34" s="24" t="s">
        <v>22</v>
      </c>
      <c r="C34" s="24" t="s">
        <v>54</v>
      </c>
      <c r="D34" s="88">
        <v>1.9093342383895324</v>
      </c>
      <c r="E34" s="88">
        <v>86.365452882735326</v>
      </c>
      <c r="F34" s="88">
        <v>21.499249500134521</v>
      </c>
      <c r="G34" s="88">
        <v>180.52617374170322</v>
      </c>
      <c r="H34" s="88">
        <v>22.905515969188574</v>
      </c>
      <c r="I34" s="88">
        <v>1.0263590992686369</v>
      </c>
      <c r="J34" s="88">
        <v>2.3514822368068278</v>
      </c>
      <c r="K34" s="88">
        <v>38.007191044295865</v>
      </c>
      <c r="L34" s="88">
        <v>21.896955696885357</v>
      </c>
      <c r="M34" s="88">
        <v>25.618368413835718</v>
      </c>
      <c r="N34" s="88">
        <v>20.969899618160255</v>
      </c>
      <c r="O34" s="88">
        <v>350.08135578958661</v>
      </c>
      <c r="P34" s="88">
        <v>28.343815295242887</v>
      </c>
      <c r="Q34" s="88">
        <v>40.031427314006422</v>
      </c>
      <c r="R34" s="88">
        <v>1517.3392657846684</v>
      </c>
      <c r="S34" s="88">
        <v>19.906547061699708</v>
      </c>
      <c r="T34" s="88">
        <v>1029.5276209037959</v>
      </c>
      <c r="U34" s="88">
        <v>155.40883836698063</v>
      </c>
      <c r="V34" s="88">
        <v>275.88829009404554</v>
      </c>
      <c r="W34" s="88">
        <v>324.97931131811225</v>
      </c>
      <c r="X34" s="88">
        <v>249.59151009507437</v>
      </c>
      <c r="Y34" s="88">
        <v>192.74888279887722</v>
      </c>
      <c r="Z34" s="88">
        <v>249.79387505813042</v>
      </c>
      <c r="AA34" s="88">
        <v>5762.2032230713903</v>
      </c>
      <c r="AB34" s="88">
        <v>86.34685031095286</v>
      </c>
      <c r="AC34" s="88">
        <v>2140.1481533773244</v>
      </c>
      <c r="AD34" s="88">
        <v>282.37783093576809</v>
      </c>
      <c r="AE34" s="88">
        <v>268.93346187818531</v>
      </c>
      <c r="AF34" s="88">
        <v>104.43122906848004</v>
      </c>
      <c r="AG34" s="88">
        <v>686.98100777080049</v>
      </c>
      <c r="AH34" s="88">
        <v>553.12794416289773</v>
      </c>
      <c r="AI34" s="88">
        <v>399.48462772195973</v>
      </c>
      <c r="AJ34" s="88">
        <v>156.54609605492365</v>
      </c>
      <c r="AK34" s="88">
        <v>401.12881661605832</v>
      </c>
      <c r="AL34" s="131">
        <v>2170.4157355403672</v>
      </c>
      <c r="AM34" s="135">
        <f>SUM(D34:AL34)</f>
        <v>17868.841698830733</v>
      </c>
      <c r="AN34" s="137">
        <v>78923.736858846038</v>
      </c>
      <c r="AO34" s="141">
        <f t="shared" si="1"/>
        <v>96792.578557676767</v>
      </c>
      <c r="AQ34" s="100"/>
    </row>
    <row r="35" spans="1:43">
      <c r="A35" s="47" t="s">
        <v>192</v>
      </c>
      <c r="B35" s="24" t="s">
        <v>23</v>
      </c>
      <c r="C35" s="24" t="s">
        <v>55</v>
      </c>
      <c r="D35" s="88">
        <v>1.1836797015628415</v>
      </c>
      <c r="E35" s="88">
        <v>11.492427003639849</v>
      </c>
      <c r="F35" s="88">
        <v>3.9427057961977896</v>
      </c>
      <c r="G35" s="88">
        <v>70.541938425511304</v>
      </c>
      <c r="H35" s="88">
        <v>85.659842860614589</v>
      </c>
      <c r="I35" s="88">
        <v>0.15723880837854365</v>
      </c>
      <c r="J35" s="88">
        <v>0.26987742490715017</v>
      </c>
      <c r="K35" s="88">
        <v>1.8805864925374198</v>
      </c>
      <c r="L35" s="88">
        <v>0.98168530892764849</v>
      </c>
      <c r="M35" s="88">
        <v>0.4383070504030217</v>
      </c>
      <c r="N35" s="88">
        <v>4.3416690225371193</v>
      </c>
      <c r="O35" s="88">
        <v>19.404193676420377</v>
      </c>
      <c r="P35" s="88">
        <v>2.3752032479678591</v>
      </c>
      <c r="Q35" s="88">
        <v>8.3793411819423973</v>
      </c>
      <c r="R35" s="88">
        <v>70.795659440152392</v>
      </c>
      <c r="S35" s="88">
        <v>0.11338823936499962</v>
      </c>
      <c r="T35" s="88">
        <v>26.833159004047552</v>
      </c>
      <c r="U35" s="88">
        <v>6.4637972070596019</v>
      </c>
      <c r="V35" s="88">
        <v>4.7877036034430089</v>
      </c>
      <c r="W35" s="88">
        <v>35.097902476545705</v>
      </c>
      <c r="X35" s="88">
        <v>1.5173372580351315E-2</v>
      </c>
      <c r="Y35" s="88">
        <v>24.517836807845967</v>
      </c>
      <c r="Z35" s="88">
        <v>32.873764857050489</v>
      </c>
      <c r="AA35" s="88">
        <v>2007.7364387175373</v>
      </c>
      <c r="AB35" s="88">
        <v>436.27007579161125</v>
      </c>
      <c r="AC35" s="88">
        <v>1105.8312077664091</v>
      </c>
      <c r="AD35" s="88">
        <v>26.024313160131278</v>
      </c>
      <c r="AE35" s="88">
        <v>162.86831614232415</v>
      </c>
      <c r="AF35" s="88">
        <v>25.58987133233639</v>
      </c>
      <c r="AG35" s="88">
        <v>114.58157931775892</v>
      </c>
      <c r="AH35" s="88">
        <v>199.61205861264938</v>
      </c>
      <c r="AI35" s="88">
        <v>361.77217004012823</v>
      </c>
      <c r="AJ35" s="88">
        <v>171.93602315513553</v>
      </c>
      <c r="AK35" s="88">
        <v>27.198683967659782</v>
      </c>
      <c r="AL35" s="131">
        <v>420.99448682747288</v>
      </c>
      <c r="AM35" s="135">
        <f t="shared" si="0"/>
        <v>5472.9623058407924</v>
      </c>
      <c r="AN35" s="137">
        <v>3174.244048636474</v>
      </c>
      <c r="AO35" s="141">
        <f t="shared" si="1"/>
        <v>8647.2063544772664</v>
      </c>
      <c r="AQ35" s="100"/>
    </row>
    <row r="36" spans="1:43">
      <c r="A36" s="47" t="s">
        <v>195</v>
      </c>
      <c r="B36" s="24" t="s">
        <v>24</v>
      </c>
      <c r="C36" s="24" t="s">
        <v>56</v>
      </c>
      <c r="D36" s="88">
        <v>311.1300624866841</v>
      </c>
      <c r="E36" s="88">
        <v>567.83667571765102</v>
      </c>
      <c r="F36" s="88">
        <v>539.41312413798119</v>
      </c>
      <c r="G36" s="88">
        <v>770.02120356235594</v>
      </c>
      <c r="H36" s="88">
        <v>184.6490880883608</v>
      </c>
      <c r="I36" s="88">
        <v>175.99056810283545</v>
      </c>
      <c r="J36" s="88">
        <v>60.910486552033369</v>
      </c>
      <c r="K36" s="88">
        <v>529.67580851412345</v>
      </c>
      <c r="L36" s="88">
        <v>595.52255583636111</v>
      </c>
      <c r="M36" s="88">
        <v>17.878447399126077</v>
      </c>
      <c r="N36" s="88">
        <v>51.771567929954365</v>
      </c>
      <c r="O36" s="88">
        <v>1864.5753669521525</v>
      </c>
      <c r="P36" s="88">
        <v>421.4695856061914</v>
      </c>
      <c r="Q36" s="88">
        <v>540.79268798606881</v>
      </c>
      <c r="R36" s="88">
        <v>5407.5761465004825</v>
      </c>
      <c r="S36" s="88">
        <v>353.98680976439312</v>
      </c>
      <c r="T36" s="88">
        <v>6450.1384091494756</v>
      </c>
      <c r="U36" s="88">
        <v>2424.1075898921408</v>
      </c>
      <c r="V36" s="88">
        <v>245.20866430189341</v>
      </c>
      <c r="W36" s="88">
        <v>407.337945706337</v>
      </c>
      <c r="X36" s="88">
        <v>131.18494737563339</v>
      </c>
      <c r="Y36" s="88">
        <v>1077.4187523463327</v>
      </c>
      <c r="Z36" s="88">
        <v>407.02889870476548</v>
      </c>
      <c r="AA36" s="88">
        <v>442.90832644764407</v>
      </c>
      <c r="AB36" s="88">
        <v>81.197549554055627</v>
      </c>
      <c r="AC36" s="88">
        <v>3837.1139244348587</v>
      </c>
      <c r="AD36" s="88">
        <v>5175.4158098714088</v>
      </c>
      <c r="AE36" s="88">
        <v>249.68840653051694</v>
      </c>
      <c r="AF36" s="88">
        <v>373.21827278129342</v>
      </c>
      <c r="AG36" s="88">
        <v>334.8287554369831</v>
      </c>
      <c r="AH36" s="88">
        <v>307.26033925779285</v>
      </c>
      <c r="AI36" s="88">
        <v>557.14052650712119</v>
      </c>
      <c r="AJ36" s="88">
        <v>552.95285185015348</v>
      </c>
      <c r="AK36" s="88">
        <v>723.13420675678822</v>
      </c>
      <c r="AL36" s="131">
        <v>1753.0117858488882</v>
      </c>
      <c r="AM36" s="135">
        <f t="shared" si="0"/>
        <v>37923.496147890844</v>
      </c>
      <c r="AN36" s="137">
        <v>16608.753470161166</v>
      </c>
      <c r="AO36" s="141">
        <f t="shared" si="1"/>
        <v>54532.24961805201</v>
      </c>
      <c r="AQ36" s="100"/>
    </row>
    <row r="37" spans="1:43">
      <c r="A37" s="47" t="s">
        <v>198</v>
      </c>
      <c r="B37" s="24" t="s">
        <v>25</v>
      </c>
      <c r="C37" s="24" t="s">
        <v>57</v>
      </c>
      <c r="D37" s="88">
        <v>167.11345396621175</v>
      </c>
      <c r="E37" s="88">
        <v>181.54678502293723</v>
      </c>
      <c r="F37" s="88">
        <v>39.546913921357941</v>
      </c>
      <c r="G37" s="88">
        <v>1270.1755591429649</v>
      </c>
      <c r="H37" s="88">
        <v>216.62659009851166</v>
      </c>
      <c r="I37" s="88">
        <v>1.776250996956795</v>
      </c>
      <c r="J37" s="88">
        <v>1.6855802760051095</v>
      </c>
      <c r="K37" s="88">
        <v>59.02569333976323</v>
      </c>
      <c r="L37" s="88">
        <v>43.531439448177572</v>
      </c>
      <c r="M37" s="88">
        <v>85.81703404466343</v>
      </c>
      <c r="N37" s="88">
        <v>39.95056769000081</v>
      </c>
      <c r="O37" s="88">
        <v>108.11679712366792</v>
      </c>
      <c r="P37" s="88">
        <v>56.899297548573578</v>
      </c>
      <c r="Q37" s="88">
        <v>86.956883973686658</v>
      </c>
      <c r="R37" s="88">
        <v>3740.1213271957258</v>
      </c>
      <c r="S37" s="88">
        <v>29.649514049198007</v>
      </c>
      <c r="T37" s="88">
        <v>1442.1746551102126</v>
      </c>
      <c r="U37" s="88">
        <v>978.74080853315115</v>
      </c>
      <c r="V37" s="88">
        <v>238.31051985245372</v>
      </c>
      <c r="W37" s="88">
        <v>760.07053339386573</v>
      </c>
      <c r="X37" s="88">
        <v>373.95160624447641</v>
      </c>
      <c r="Y37" s="88">
        <v>736.18278753618324</v>
      </c>
      <c r="Z37" s="88">
        <v>216.3317530017666</v>
      </c>
      <c r="AA37" s="88">
        <v>1951.1203902740251</v>
      </c>
      <c r="AB37" s="88">
        <v>340.75440119388401</v>
      </c>
      <c r="AC37" s="88">
        <v>2638.6821483901012</v>
      </c>
      <c r="AD37" s="88">
        <v>141.32818380114441</v>
      </c>
      <c r="AE37" s="88">
        <v>923.15279149024684</v>
      </c>
      <c r="AF37" s="88">
        <v>725.29062819980493</v>
      </c>
      <c r="AG37" s="88">
        <v>3221.6026524192775</v>
      </c>
      <c r="AH37" s="88">
        <v>180.10166782876516</v>
      </c>
      <c r="AI37" s="88">
        <v>384.9476770493377</v>
      </c>
      <c r="AJ37" s="88">
        <v>9.104552530171361</v>
      </c>
      <c r="AK37" s="88">
        <v>664.21097030037288</v>
      </c>
      <c r="AL37" s="131">
        <v>926.12929938767888</v>
      </c>
      <c r="AM37" s="135">
        <f t="shared" si="0"/>
        <v>22980.72771437532</v>
      </c>
      <c r="AN37" s="137">
        <v>78183.521127667977</v>
      </c>
      <c r="AO37" s="141">
        <f t="shared" si="1"/>
        <v>101164.24884204329</v>
      </c>
      <c r="AQ37" s="100"/>
    </row>
    <row r="38" spans="1:43">
      <c r="A38" s="47" t="s">
        <v>201</v>
      </c>
      <c r="B38" s="24" t="s">
        <v>26</v>
      </c>
      <c r="C38" s="24" t="s">
        <v>58</v>
      </c>
      <c r="D38" s="88">
        <v>129.14753165686383</v>
      </c>
      <c r="E38" s="88">
        <v>139.77056917950654</v>
      </c>
      <c r="F38" s="88">
        <v>101.53061212891978</v>
      </c>
      <c r="G38" s="88">
        <v>298.06541853478836</v>
      </c>
      <c r="H38" s="88">
        <v>25.793117367582404</v>
      </c>
      <c r="I38" s="88">
        <v>38.853263729076978</v>
      </c>
      <c r="J38" s="88">
        <v>2.0952844912464967</v>
      </c>
      <c r="K38" s="88">
        <v>23.033116243706612</v>
      </c>
      <c r="L38" s="88">
        <v>19.626749112791956</v>
      </c>
      <c r="M38" s="88">
        <v>13.515255914878484</v>
      </c>
      <c r="N38" s="88">
        <v>20.20061951482225</v>
      </c>
      <c r="O38" s="88">
        <v>173.87418461856959</v>
      </c>
      <c r="P38" s="88">
        <v>106.87044047436301</v>
      </c>
      <c r="Q38" s="88">
        <v>38.803102105254673</v>
      </c>
      <c r="R38" s="88">
        <v>15055.358224325924</v>
      </c>
      <c r="S38" s="88">
        <v>9.6678614162610543</v>
      </c>
      <c r="T38" s="88">
        <v>991.08034538987022</v>
      </c>
      <c r="U38" s="88">
        <v>166.80646942833394</v>
      </c>
      <c r="V38" s="88">
        <v>8323.8015496261469</v>
      </c>
      <c r="W38" s="88">
        <v>851.0957536449057</v>
      </c>
      <c r="X38" s="88">
        <v>105.83926868279042</v>
      </c>
      <c r="Y38" s="88">
        <v>148.30542335389393</v>
      </c>
      <c r="Z38" s="88">
        <v>561.38464391497075</v>
      </c>
      <c r="AA38" s="88">
        <v>1349.0050912069191</v>
      </c>
      <c r="AB38" s="88">
        <v>53.397767451260279</v>
      </c>
      <c r="AC38" s="88">
        <v>2491.4024895148114</v>
      </c>
      <c r="AD38" s="88">
        <v>90.184060376035802</v>
      </c>
      <c r="AE38" s="88">
        <v>3258.4876370007282</v>
      </c>
      <c r="AF38" s="88">
        <v>184.74819562666616</v>
      </c>
      <c r="AG38" s="88">
        <v>878.90916013040862</v>
      </c>
      <c r="AH38" s="88">
        <v>68.555451612131719</v>
      </c>
      <c r="AI38" s="88">
        <v>58.317826434651465</v>
      </c>
      <c r="AJ38" s="88">
        <v>116.56805772693139</v>
      </c>
      <c r="AK38" s="88">
        <v>580.86845847005304</v>
      </c>
      <c r="AL38" s="131">
        <v>1301.38254861368</v>
      </c>
      <c r="AM38" s="135">
        <f t="shared" si="0"/>
        <v>37776.345549019745</v>
      </c>
      <c r="AN38" s="137">
        <v>17942.072033057571</v>
      </c>
      <c r="AO38" s="141">
        <f t="shared" si="1"/>
        <v>55718.417582077316</v>
      </c>
      <c r="AQ38" s="100"/>
    </row>
    <row r="39" spans="1:43">
      <c r="A39" s="47" t="s">
        <v>204</v>
      </c>
      <c r="B39" s="24" t="s">
        <v>271</v>
      </c>
      <c r="C39" s="24" t="s">
        <v>59</v>
      </c>
      <c r="D39" s="88">
        <v>515.42711924796436</v>
      </c>
      <c r="E39" s="88">
        <v>156.95575739615171</v>
      </c>
      <c r="F39" s="88">
        <v>80.580832764458677</v>
      </c>
      <c r="G39" s="88">
        <v>123.4902644536583</v>
      </c>
      <c r="H39" s="88">
        <v>16.12681794823153</v>
      </c>
      <c r="I39" s="88">
        <v>5.1329556500545968E-3</v>
      </c>
      <c r="J39" s="88">
        <v>0.27921004973971142</v>
      </c>
      <c r="K39" s="88">
        <v>14.977230794693208</v>
      </c>
      <c r="L39" s="88">
        <v>8.0907686419393254</v>
      </c>
      <c r="M39" s="88">
        <v>43.77860554772468</v>
      </c>
      <c r="N39" s="88">
        <v>10.156127641617584</v>
      </c>
      <c r="O39" s="88">
        <v>99.114160781840582</v>
      </c>
      <c r="P39" s="88">
        <v>85.142816708732283</v>
      </c>
      <c r="Q39" s="88">
        <v>55.133727037837801</v>
      </c>
      <c r="R39" s="88">
        <v>896.83257401154651</v>
      </c>
      <c r="S39" s="88">
        <v>17.094798738109404</v>
      </c>
      <c r="T39" s="88">
        <v>488.6415758196689</v>
      </c>
      <c r="U39" s="88">
        <v>130.90832125820833</v>
      </c>
      <c r="V39" s="88">
        <v>19.489512399356773</v>
      </c>
      <c r="W39" s="88">
        <v>234.32254356834443</v>
      </c>
      <c r="X39" s="88">
        <v>141.6377816851913</v>
      </c>
      <c r="Y39" s="88">
        <v>70.51702667979059</v>
      </c>
      <c r="Z39" s="88">
        <v>517.57228671146186</v>
      </c>
      <c r="AA39" s="88">
        <v>2323.6566661093443</v>
      </c>
      <c r="AB39" s="88">
        <v>9.7992553057726202</v>
      </c>
      <c r="AC39" s="88">
        <v>993.00597691999099</v>
      </c>
      <c r="AD39" s="88">
        <v>172.21505692289375</v>
      </c>
      <c r="AE39" s="88">
        <v>400.19395719394555</v>
      </c>
      <c r="AF39" s="88">
        <v>115.63448542796617</v>
      </c>
      <c r="AG39" s="88">
        <v>385.21894040201488</v>
      </c>
      <c r="AH39" s="88">
        <v>14.123186442709374</v>
      </c>
      <c r="AI39" s="88">
        <v>17.71296179379631</v>
      </c>
      <c r="AJ39" s="88">
        <v>12.382824271617613</v>
      </c>
      <c r="AK39" s="88">
        <v>221.07885683319134</v>
      </c>
      <c r="AL39" s="131">
        <v>509.86116268697253</v>
      </c>
      <c r="AM39" s="135">
        <f t="shared" si="0"/>
        <v>8901.1583231521327</v>
      </c>
      <c r="AN39" s="137">
        <v>7552.9832434368946</v>
      </c>
      <c r="AO39" s="141">
        <f t="shared" si="1"/>
        <v>16454.141566589027</v>
      </c>
      <c r="AQ39" s="100"/>
    </row>
    <row r="40" spans="1:43">
      <c r="A40" s="47" t="s">
        <v>207</v>
      </c>
      <c r="B40" s="24" t="s">
        <v>27</v>
      </c>
      <c r="C40" s="24" t="s">
        <v>60</v>
      </c>
      <c r="D40" s="88">
        <v>5.8308240482206924E-2</v>
      </c>
      <c r="E40" s="88">
        <v>801.57824056470304</v>
      </c>
      <c r="F40" s="88">
        <v>50.061974805276151</v>
      </c>
      <c r="G40" s="88">
        <v>428.86432996275562</v>
      </c>
      <c r="H40" s="88">
        <v>50.54412562477841</v>
      </c>
      <c r="I40" s="88">
        <v>1.5500676412685081E-4</v>
      </c>
      <c r="J40" s="88">
        <v>2.0632714125219356</v>
      </c>
      <c r="K40" s="88">
        <v>65.955816797396011</v>
      </c>
      <c r="L40" s="88">
        <v>57.915475118933877</v>
      </c>
      <c r="M40" s="88">
        <v>78.459146166659693</v>
      </c>
      <c r="N40" s="88">
        <v>21.898044448069793</v>
      </c>
      <c r="O40" s="88">
        <v>416.03341685024401</v>
      </c>
      <c r="P40" s="88">
        <v>315.37122171252082</v>
      </c>
      <c r="Q40" s="88">
        <v>93.20913222206137</v>
      </c>
      <c r="R40" s="88">
        <v>9842.1673208713419</v>
      </c>
      <c r="S40" s="88">
        <v>14.741368276098832</v>
      </c>
      <c r="T40" s="88">
        <v>1711.2028551728711</v>
      </c>
      <c r="U40" s="88">
        <v>274.56856855313049</v>
      </c>
      <c r="V40" s="88">
        <v>11646.714720811829</v>
      </c>
      <c r="W40" s="88">
        <v>867.96263691797799</v>
      </c>
      <c r="X40" s="88">
        <v>192.92076442442985</v>
      </c>
      <c r="Y40" s="88">
        <v>349.40996901973449</v>
      </c>
      <c r="Z40" s="88">
        <v>689.62771389211002</v>
      </c>
      <c r="AA40" s="88">
        <v>5411.8192332868648</v>
      </c>
      <c r="AB40" s="88">
        <v>49.998149493296609</v>
      </c>
      <c r="AC40" s="88">
        <v>1225.4832330081613</v>
      </c>
      <c r="AD40" s="88">
        <v>201.22198921621757</v>
      </c>
      <c r="AE40" s="88">
        <v>2371.1448903702226</v>
      </c>
      <c r="AF40" s="88">
        <v>155.4386364323953</v>
      </c>
      <c r="AG40" s="88">
        <v>1724.6037217492014</v>
      </c>
      <c r="AH40" s="88">
        <v>193.31526650456402</v>
      </c>
      <c r="AI40" s="88">
        <v>66.823185167809953</v>
      </c>
      <c r="AJ40" s="88">
        <v>183.51503401201771</v>
      </c>
      <c r="AK40" s="88">
        <v>268.20444726270017</v>
      </c>
      <c r="AL40" s="131">
        <v>1151.6463830951689</v>
      </c>
      <c r="AM40" s="135">
        <f t="shared" si="0"/>
        <v>40974.542746471314</v>
      </c>
      <c r="AN40" s="137">
        <v>25150.789829941787</v>
      </c>
      <c r="AO40" s="141">
        <f t="shared" si="1"/>
        <v>66125.3325764131</v>
      </c>
      <c r="AQ40" s="100"/>
    </row>
    <row r="41" spans="1:43">
      <c r="A41" s="47" t="s">
        <v>210</v>
      </c>
      <c r="B41" s="24" t="s">
        <v>28</v>
      </c>
      <c r="C41" s="24" t="s">
        <v>61</v>
      </c>
      <c r="D41" s="88">
        <v>26.013730349850217</v>
      </c>
      <c r="E41" s="88">
        <v>22.653469499611489</v>
      </c>
      <c r="F41" s="88">
        <v>7.1385012489964348</v>
      </c>
      <c r="G41" s="88">
        <v>27.099659421204258</v>
      </c>
      <c r="H41" s="88">
        <v>20.244778451451261</v>
      </c>
      <c r="I41" s="88">
        <v>0.94404450044920962</v>
      </c>
      <c r="J41" s="88">
        <v>0.75033291667485158</v>
      </c>
      <c r="K41" s="88">
        <v>7.8310081685888351</v>
      </c>
      <c r="L41" s="88">
        <v>3.5785096658517199</v>
      </c>
      <c r="M41" s="88">
        <v>2.084535352251486</v>
      </c>
      <c r="N41" s="88">
        <v>11.011782604406145</v>
      </c>
      <c r="O41" s="88">
        <v>9.4552967582208804</v>
      </c>
      <c r="P41" s="88">
        <v>8.7104159156535577</v>
      </c>
      <c r="Q41" s="88">
        <v>3.7839324304598434</v>
      </c>
      <c r="R41" s="88">
        <v>227.82271769894473</v>
      </c>
      <c r="S41" s="88">
        <v>0.66347709903360808</v>
      </c>
      <c r="T41" s="88">
        <v>52.714720295126753</v>
      </c>
      <c r="U41" s="88">
        <v>12.428434199504043</v>
      </c>
      <c r="V41" s="88">
        <v>310.39625450988984</v>
      </c>
      <c r="W41" s="88">
        <v>35.451655752139985</v>
      </c>
      <c r="X41" s="88">
        <v>12.500033428678535</v>
      </c>
      <c r="Y41" s="88">
        <v>10.741500547650409</v>
      </c>
      <c r="Z41" s="88">
        <v>195.03275040575514</v>
      </c>
      <c r="AA41" s="88">
        <v>179.48557592893175</v>
      </c>
      <c r="AB41" s="88">
        <v>1.5214350953324858</v>
      </c>
      <c r="AC41" s="88">
        <v>50.472999926490381</v>
      </c>
      <c r="AD41" s="88">
        <v>6.9209856304769533</v>
      </c>
      <c r="AE41" s="88">
        <v>63.563175434579456</v>
      </c>
      <c r="AF41" s="88">
        <v>13.286433821155349</v>
      </c>
      <c r="AG41" s="88">
        <v>65.597354537775189</v>
      </c>
      <c r="AH41" s="88">
        <v>3024.5770311776332</v>
      </c>
      <c r="AI41" s="88">
        <v>971.75989017004417</v>
      </c>
      <c r="AJ41" s="88">
        <v>282.91524384877823</v>
      </c>
      <c r="AK41" s="88">
        <v>234.2258149210173</v>
      </c>
      <c r="AL41" s="131">
        <v>583.52988010925094</v>
      </c>
      <c r="AM41" s="135">
        <f t="shared" si="0"/>
        <v>6486.9073618218581</v>
      </c>
      <c r="AN41" s="137">
        <v>74349.526954230911</v>
      </c>
      <c r="AO41" s="141">
        <f t="shared" si="1"/>
        <v>80836.434316052764</v>
      </c>
      <c r="AQ41" s="100"/>
    </row>
    <row r="42" spans="1:43">
      <c r="A42" s="47" t="s">
        <v>213</v>
      </c>
      <c r="B42" s="24" t="s">
        <v>29</v>
      </c>
      <c r="C42" s="24" t="s">
        <v>62</v>
      </c>
      <c r="D42" s="88">
        <v>0.28723652864522725</v>
      </c>
      <c r="E42" s="88">
        <v>60.054575794508168</v>
      </c>
      <c r="F42" s="88">
        <v>2.0853627025640327</v>
      </c>
      <c r="G42" s="88">
        <v>13.910394082967381</v>
      </c>
      <c r="H42" s="88">
        <v>0.58087162997795083</v>
      </c>
      <c r="I42" s="88">
        <v>5.5237715590700726E-3</v>
      </c>
      <c r="J42" s="88">
        <v>0.15412410984107719</v>
      </c>
      <c r="K42" s="88">
        <v>0.14642956813214084</v>
      </c>
      <c r="L42" s="88">
        <v>0.32515772296793466</v>
      </c>
      <c r="M42" s="88">
        <v>3.8982327137223438E-2</v>
      </c>
      <c r="N42" s="88">
        <v>16.702764905092838</v>
      </c>
      <c r="O42" s="88">
        <v>0.30000156722986904</v>
      </c>
      <c r="P42" s="88">
        <v>6.6974283742674875E-2</v>
      </c>
      <c r="Q42" s="88">
        <v>2.0202393277389317</v>
      </c>
      <c r="R42" s="88">
        <v>204.69146038328466</v>
      </c>
      <c r="S42" s="88">
        <v>0.145083244961347</v>
      </c>
      <c r="T42" s="88">
        <v>26.482986055765497</v>
      </c>
      <c r="U42" s="88">
        <v>6.0040337573103111</v>
      </c>
      <c r="V42" s="88">
        <v>72.275905113982006</v>
      </c>
      <c r="W42" s="88">
        <v>37.253901351057564</v>
      </c>
      <c r="X42" s="88">
        <v>0.25111984779368873</v>
      </c>
      <c r="Y42" s="88">
        <v>5.3424886618475202</v>
      </c>
      <c r="Z42" s="88">
        <v>355.54085896522577</v>
      </c>
      <c r="AA42" s="88">
        <v>284.16016933261233</v>
      </c>
      <c r="AB42" s="88">
        <v>2.2192610336927552</v>
      </c>
      <c r="AC42" s="88">
        <v>399.94970352733333</v>
      </c>
      <c r="AD42" s="88">
        <v>2.8192029200014228</v>
      </c>
      <c r="AE42" s="88">
        <v>134.67542821359183</v>
      </c>
      <c r="AF42" s="88">
        <v>132.50368070019229</v>
      </c>
      <c r="AG42" s="88">
        <v>176.55166712688089</v>
      </c>
      <c r="AH42" s="88">
        <v>585.40725930416318</v>
      </c>
      <c r="AI42" s="88">
        <v>142.85955525389173</v>
      </c>
      <c r="AJ42" s="88">
        <v>39.932056829952224</v>
      </c>
      <c r="AK42" s="88">
        <v>132.42743828833395</v>
      </c>
      <c r="AL42" s="131">
        <v>63.14693928030966</v>
      </c>
      <c r="AM42" s="135">
        <f t="shared" si="0"/>
        <v>2901.3188375142881</v>
      </c>
      <c r="AN42" s="137">
        <v>73861.691942215519</v>
      </c>
      <c r="AO42" s="141">
        <f t="shared" si="1"/>
        <v>76763.010779729811</v>
      </c>
      <c r="AQ42" s="100"/>
    </row>
    <row r="43" spans="1:43">
      <c r="A43" s="47" t="s">
        <v>216</v>
      </c>
      <c r="B43" s="24" t="s">
        <v>30</v>
      </c>
      <c r="C43" s="24" t="s">
        <v>63</v>
      </c>
      <c r="D43" s="88">
        <v>7.7706275503311814E-2</v>
      </c>
      <c r="E43" s="88">
        <v>11.493671957881901</v>
      </c>
      <c r="F43" s="88">
        <v>0.31479382170897352</v>
      </c>
      <c r="G43" s="88">
        <v>2.7400423728151284</v>
      </c>
      <c r="H43" s="88">
        <v>3.2805313753648452E-2</v>
      </c>
      <c r="I43" s="88">
        <v>3.6684359708511041E-2</v>
      </c>
      <c r="J43" s="88">
        <v>1.2024068942509913E-2</v>
      </c>
      <c r="K43" s="88">
        <v>6.089106438003293E-2</v>
      </c>
      <c r="L43" s="88">
        <v>3.211195743797951E-2</v>
      </c>
      <c r="M43" s="88">
        <v>5.8459985599294785E-3</v>
      </c>
      <c r="N43" s="88">
        <v>3.2046976070130464</v>
      </c>
      <c r="O43" s="88">
        <v>0.18625016882387277</v>
      </c>
      <c r="P43" s="88">
        <v>2.6202588185975109E-2</v>
      </c>
      <c r="Q43" s="88">
        <v>0.41553603215358936</v>
      </c>
      <c r="R43" s="88">
        <v>39.440019194813686</v>
      </c>
      <c r="S43" s="88">
        <v>1.9428948074039068E-2</v>
      </c>
      <c r="T43" s="88">
        <v>4.7619164089806558</v>
      </c>
      <c r="U43" s="88">
        <v>0.83612368433017936</v>
      </c>
      <c r="V43" s="88">
        <v>14.360170622160538</v>
      </c>
      <c r="W43" s="88">
        <v>7.6651911700472741</v>
      </c>
      <c r="X43" s="88">
        <v>0.14992267491445599</v>
      </c>
      <c r="Y43" s="88">
        <v>1.0792050973633387</v>
      </c>
      <c r="Z43" s="88">
        <v>30.95079106041517</v>
      </c>
      <c r="AA43" s="88">
        <v>3.6191604268825168</v>
      </c>
      <c r="AB43" s="88">
        <v>0.52800868364273479</v>
      </c>
      <c r="AC43" s="88">
        <v>0.2714686135019127</v>
      </c>
      <c r="AD43" s="88">
        <v>0.32288069473536984</v>
      </c>
      <c r="AE43" s="88">
        <v>26.016255246818744</v>
      </c>
      <c r="AF43" s="88">
        <v>15.769959497721675</v>
      </c>
      <c r="AG43" s="88">
        <v>25.420943073938631</v>
      </c>
      <c r="AH43" s="88">
        <v>205.50526714441912</v>
      </c>
      <c r="AI43" s="88">
        <v>47.047039891258549</v>
      </c>
      <c r="AJ43" s="88">
        <v>17.85543726829782</v>
      </c>
      <c r="AK43" s="88">
        <v>219.63851830485123</v>
      </c>
      <c r="AL43" s="131">
        <v>869.75162409178381</v>
      </c>
      <c r="AM43" s="135">
        <f t="shared" si="0"/>
        <v>1549.64859538582</v>
      </c>
      <c r="AN43" s="137">
        <v>61512.210325811684</v>
      </c>
      <c r="AO43" s="141">
        <f t="shared" si="1"/>
        <v>63061.858921197505</v>
      </c>
      <c r="AQ43" s="100"/>
    </row>
    <row r="44" spans="1:43" s="26" customFormat="1">
      <c r="A44" s="47" t="s">
        <v>219</v>
      </c>
      <c r="B44" s="24" t="s">
        <v>31</v>
      </c>
      <c r="C44" s="24" t="s">
        <v>64</v>
      </c>
      <c r="D44" s="88">
        <v>1.1670757911226843E-2</v>
      </c>
      <c r="E44" s="88">
        <v>0.2999407253919763</v>
      </c>
      <c r="F44" s="88">
        <v>1.7167927044798328E-2</v>
      </c>
      <c r="G44" s="88">
        <v>0.21334396047739421</v>
      </c>
      <c r="H44" s="88">
        <v>2.6606283708020483E-3</v>
      </c>
      <c r="I44" s="88">
        <v>0</v>
      </c>
      <c r="J44" s="88">
        <v>9.5308644599659013E-5</v>
      </c>
      <c r="K44" s="88">
        <v>4.0227730155887858E-3</v>
      </c>
      <c r="L44" s="88">
        <v>2.7824892370440706E-2</v>
      </c>
      <c r="M44" s="88">
        <v>2.1378540519619925E-5</v>
      </c>
      <c r="N44" s="88">
        <v>0.35107563320902035</v>
      </c>
      <c r="O44" s="88">
        <v>3.2080056644551102E-3</v>
      </c>
      <c r="P44" s="88">
        <v>8.4902379567960843E-4</v>
      </c>
      <c r="Q44" s="88">
        <v>2.1970927599651965E-2</v>
      </c>
      <c r="R44" s="88">
        <v>1.7703158247668116</v>
      </c>
      <c r="S44" s="88">
        <v>1.9493534349589847E-3</v>
      </c>
      <c r="T44" s="88">
        <v>0.3986461682309036</v>
      </c>
      <c r="U44" s="88">
        <v>3.8959628181717922E-2</v>
      </c>
      <c r="V44" s="88">
        <v>0.36084765541978409</v>
      </c>
      <c r="W44" s="88">
        <v>0.48591757819288306</v>
      </c>
      <c r="X44" s="88">
        <v>5.48429311831007E-4</v>
      </c>
      <c r="Y44" s="88">
        <v>4.3888987354791104E-2</v>
      </c>
      <c r="Z44" s="88">
        <v>56.619802542679196</v>
      </c>
      <c r="AA44" s="88">
        <v>4.5013289319622866E-3</v>
      </c>
      <c r="AB44" s="88">
        <v>5.2128130186829151E-2</v>
      </c>
      <c r="AC44" s="88">
        <v>12.962797828332057</v>
      </c>
      <c r="AD44" s="88">
        <v>1.3245131049205083E-2</v>
      </c>
      <c r="AE44" s="88">
        <v>9.7310526042955259E-2</v>
      </c>
      <c r="AF44" s="88">
        <v>0.20352398504150609</v>
      </c>
      <c r="AG44" s="88">
        <v>4.6918815381778414</v>
      </c>
      <c r="AH44" s="88">
        <v>313.7875630661307</v>
      </c>
      <c r="AI44" s="88">
        <v>66.999689974723282</v>
      </c>
      <c r="AJ44" s="88">
        <v>24.368880123154725</v>
      </c>
      <c r="AK44" s="88">
        <v>432.96526565979389</v>
      </c>
      <c r="AL44" s="131">
        <v>15.568722188041557</v>
      </c>
      <c r="AM44" s="135">
        <f t="shared" si="0"/>
        <v>932.39023758921542</v>
      </c>
      <c r="AN44" s="137">
        <v>39675.436438204706</v>
      </c>
      <c r="AO44" s="141">
        <f t="shared" si="1"/>
        <v>40607.82667579392</v>
      </c>
      <c r="AQ44" s="100"/>
    </row>
    <row r="45" spans="1:43" s="26" customFormat="1">
      <c r="A45" s="72" t="s">
        <v>221</v>
      </c>
      <c r="B45" s="28" t="s">
        <v>32</v>
      </c>
      <c r="C45" s="28" t="s">
        <v>65</v>
      </c>
      <c r="D45" s="88">
        <v>0.17122403313929946</v>
      </c>
      <c r="E45" s="88">
        <v>0.13414112874622411</v>
      </c>
      <c r="F45" s="88">
        <v>14.966333031836557</v>
      </c>
      <c r="G45" s="88">
        <v>0.43492799831012818</v>
      </c>
      <c r="H45" s="88">
        <v>1.2847479950754994E-2</v>
      </c>
      <c r="I45" s="88">
        <v>1.011589053823156E-3</v>
      </c>
      <c r="J45" s="88">
        <v>1.0096259995639211E-3</v>
      </c>
      <c r="K45" s="88">
        <v>2.1561296353774514E-2</v>
      </c>
      <c r="L45" s="88">
        <v>3.2683458421559827E-2</v>
      </c>
      <c r="M45" s="88">
        <v>1.1575260647527573E-3</v>
      </c>
      <c r="N45" s="88">
        <v>91.702100345242187</v>
      </c>
      <c r="O45" s="88">
        <v>2.5785813743715545E-2</v>
      </c>
      <c r="P45" s="88">
        <v>1.3444888699896788E-3</v>
      </c>
      <c r="Q45" s="88">
        <v>1.7800255499706836E-2</v>
      </c>
      <c r="R45" s="88">
        <v>3.8351850556565346</v>
      </c>
      <c r="S45" s="88">
        <v>7.8258819455309415E-3</v>
      </c>
      <c r="T45" s="88">
        <v>334.40912002134689</v>
      </c>
      <c r="U45" s="88">
        <v>238.59451564668362</v>
      </c>
      <c r="V45" s="88">
        <v>0.29938455693482252</v>
      </c>
      <c r="W45" s="88">
        <v>1.5746962009987777</v>
      </c>
      <c r="X45" s="88">
        <v>2.3596475230518391E-3</v>
      </c>
      <c r="Y45" s="88">
        <v>0.24245157237203774</v>
      </c>
      <c r="Z45" s="88">
        <v>1.1142515905818517</v>
      </c>
      <c r="AA45" s="88">
        <v>0.55046594590290321</v>
      </c>
      <c r="AB45" s="88">
        <v>66.144984661135609</v>
      </c>
      <c r="AC45" s="88">
        <v>42.014142177298453</v>
      </c>
      <c r="AD45" s="88">
        <v>7.3692560942096835E-2</v>
      </c>
      <c r="AE45" s="88">
        <v>1.2897530486137085</v>
      </c>
      <c r="AF45" s="88">
        <v>0.77857916873222577</v>
      </c>
      <c r="AG45" s="88">
        <v>2.3188141021481128</v>
      </c>
      <c r="AH45" s="88">
        <v>8.5973786966974952</v>
      </c>
      <c r="AI45" s="88">
        <v>14.222300208710724</v>
      </c>
      <c r="AJ45" s="88">
        <v>6.7232993984265264</v>
      </c>
      <c r="AK45" s="88">
        <v>0.96069522095083337</v>
      </c>
      <c r="AL45" s="131">
        <v>36.057730707002754</v>
      </c>
      <c r="AM45" s="135">
        <f t="shared" si="0"/>
        <v>867.33555414183672</v>
      </c>
      <c r="AN45" s="137">
        <v>41052.226023866104</v>
      </c>
      <c r="AO45" s="141">
        <f t="shared" si="1"/>
        <v>41919.561578007939</v>
      </c>
      <c r="AQ45" s="100"/>
    </row>
    <row r="46" spans="1:43" s="26" customFormat="1">
      <c r="A46" s="183" t="s">
        <v>223</v>
      </c>
      <c r="B46" s="169" t="s">
        <v>259</v>
      </c>
      <c r="C46" s="32" t="s">
        <v>258</v>
      </c>
      <c r="D46" s="203">
        <f>SUM(D11:D45)</f>
        <v>106688.33534208007</v>
      </c>
      <c r="E46" s="203">
        <f t="shared" ref="E46:AL46" si="2">SUM(E11:E45)</f>
        <v>49688.696602368349</v>
      </c>
      <c r="F46" s="203">
        <f t="shared" si="2"/>
        <v>29920.316746932014</v>
      </c>
      <c r="G46" s="203">
        <f t="shared" si="2"/>
        <v>18578.583400169926</v>
      </c>
      <c r="H46" s="203">
        <f t="shared" si="2"/>
        <v>7646.630807578973</v>
      </c>
      <c r="I46" s="203">
        <f t="shared" si="2"/>
        <v>7353.0222765380086</v>
      </c>
      <c r="J46" s="203">
        <f t="shared" si="2"/>
        <v>2948.0583319913276</v>
      </c>
      <c r="K46" s="203">
        <f t="shared" si="2"/>
        <v>28365.390876485351</v>
      </c>
      <c r="L46" s="203">
        <f t="shared" si="2"/>
        <v>34713.3034318188</v>
      </c>
      <c r="M46" s="203">
        <f t="shared" si="2"/>
        <v>1847.5061184856957</v>
      </c>
      <c r="N46" s="203">
        <f t="shared" si="2"/>
        <v>7302.8977647285901</v>
      </c>
      <c r="O46" s="203">
        <f t="shared" si="2"/>
        <v>9410.6290300520886</v>
      </c>
      <c r="P46" s="203">
        <f t="shared" si="2"/>
        <v>3533.1951231635262</v>
      </c>
      <c r="Q46" s="203">
        <f t="shared" si="2"/>
        <v>13704.710638056398</v>
      </c>
      <c r="R46" s="203">
        <f t="shared" si="2"/>
        <v>274818.51075163879</v>
      </c>
      <c r="S46" s="203">
        <f t="shared" si="2"/>
        <v>3140.1146489197599</v>
      </c>
      <c r="T46" s="203">
        <f t="shared" si="2"/>
        <v>47732.537873055619</v>
      </c>
      <c r="U46" s="203">
        <f t="shared" si="2"/>
        <v>18714.925233219041</v>
      </c>
      <c r="V46" s="203">
        <f t="shared" si="2"/>
        <v>36787.755741617402</v>
      </c>
      <c r="W46" s="203">
        <f t="shared" si="2"/>
        <v>18523.091041228156</v>
      </c>
      <c r="X46" s="203">
        <f t="shared" si="2"/>
        <v>5051.9809370693838</v>
      </c>
      <c r="Y46" s="203">
        <f t="shared" si="2"/>
        <v>22403.982262647351</v>
      </c>
      <c r="Z46" s="203">
        <f t="shared" si="2"/>
        <v>11303.136483858874</v>
      </c>
      <c r="AA46" s="203">
        <f t="shared" si="2"/>
        <v>47409.604438317809</v>
      </c>
      <c r="AB46" s="203">
        <f t="shared" si="2"/>
        <v>3565.675400093729</v>
      </c>
      <c r="AC46" s="203">
        <f t="shared" si="2"/>
        <v>18412.216234197273</v>
      </c>
      <c r="AD46" s="203">
        <f t="shared" si="2"/>
        <v>14488.931201351403</v>
      </c>
      <c r="AE46" s="203">
        <f t="shared" si="2"/>
        <v>20673.895926109937</v>
      </c>
      <c r="AF46" s="203">
        <f t="shared" si="2"/>
        <v>6521.9140695402803</v>
      </c>
      <c r="AG46" s="203">
        <f t="shared" si="2"/>
        <v>23958.870312453346</v>
      </c>
      <c r="AH46" s="203">
        <f t="shared" si="2"/>
        <v>17024.221347919778</v>
      </c>
      <c r="AI46" s="203">
        <f t="shared" si="2"/>
        <v>10971.541208915061</v>
      </c>
      <c r="AJ46" s="203">
        <f t="shared" si="2"/>
        <v>15077.063165479849</v>
      </c>
      <c r="AK46" s="203">
        <f t="shared" si="2"/>
        <v>6574.8132017496901</v>
      </c>
      <c r="AL46" s="204">
        <f t="shared" si="2"/>
        <v>18888.783386941406</v>
      </c>
      <c r="AM46" s="187">
        <f>SUM(D46:AL46)</f>
        <v>963744.84135677351</v>
      </c>
      <c r="AN46" s="205">
        <f>SUM(AN11:AN45)</f>
        <v>1916484.9361395501</v>
      </c>
      <c r="AO46" s="208">
        <f>SUM(AO11:AO45)</f>
        <v>2880229.7774963239</v>
      </c>
    </row>
    <row r="47" spans="1:43" s="26" customFormat="1">
      <c r="A47" s="46" t="s">
        <v>114</v>
      </c>
      <c r="B47" s="151" t="s">
        <v>313</v>
      </c>
      <c r="C47" s="22" t="s">
        <v>120</v>
      </c>
      <c r="D47" s="206">
        <v>-1291.4612025748306</v>
      </c>
      <c r="E47" s="206">
        <v>6887.8300871237479</v>
      </c>
      <c r="F47" s="206">
        <v>4943.7327019093045</v>
      </c>
      <c r="G47" s="206">
        <v>2657.6694477596084</v>
      </c>
      <c r="H47" s="206">
        <v>1121.4293101142539</v>
      </c>
      <c r="I47" s="206">
        <v>689.34407474778413</v>
      </c>
      <c r="J47" s="206">
        <v>433.61222673561821</v>
      </c>
      <c r="K47" s="206">
        <v>5400.4660956339849</v>
      </c>
      <c r="L47" s="206">
        <v>4681.6944997730898</v>
      </c>
      <c r="M47" s="206">
        <v>478.00883862246718</v>
      </c>
      <c r="N47" s="206">
        <v>1359.5027616917919</v>
      </c>
      <c r="O47" s="206">
        <v>974.91493094566158</v>
      </c>
      <c r="P47" s="206">
        <v>554.93741142919646</v>
      </c>
      <c r="Q47" s="206">
        <v>3474.3349883395044</v>
      </c>
      <c r="R47" s="206">
        <v>27555.056245679909</v>
      </c>
      <c r="S47" s="206">
        <v>1074.9581171727266</v>
      </c>
      <c r="T47" s="206">
        <v>5035.3007866510561</v>
      </c>
      <c r="U47" s="206">
        <v>3905.7157809391661</v>
      </c>
      <c r="V47" s="206">
        <v>2373.9964321321763</v>
      </c>
      <c r="W47" s="206">
        <v>4858.2543423274919</v>
      </c>
      <c r="X47" s="206">
        <v>466.01274619646028</v>
      </c>
      <c r="Y47" s="206">
        <v>2289.7457702675447</v>
      </c>
      <c r="Z47" s="206">
        <v>715.30498321161929</v>
      </c>
      <c r="AA47" s="206">
        <v>5084.2146347399794</v>
      </c>
      <c r="AB47" s="206">
        <v>126.42638157152909</v>
      </c>
      <c r="AC47" s="206">
        <v>604.76948312195395</v>
      </c>
      <c r="AD47" s="206">
        <v>764.18586596825253</v>
      </c>
      <c r="AE47" s="206">
        <v>4198.1392047022473</v>
      </c>
      <c r="AF47" s="206">
        <v>1378.6636424797127</v>
      </c>
      <c r="AG47" s="206">
        <v>3277.2405121168126</v>
      </c>
      <c r="AH47" s="206">
        <v>2473.7140311652161</v>
      </c>
      <c r="AI47" s="206">
        <v>1272.2660181133399</v>
      </c>
      <c r="AJ47" s="206">
        <v>3772.7321992583234</v>
      </c>
      <c r="AK47" s="206">
        <v>178.07948521202914</v>
      </c>
      <c r="AL47" s="206">
        <v>1066.1983789490312</v>
      </c>
      <c r="AM47" s="135">
        <f>SUM(D47:AL47)</f>
        <v>104836.99121422776</v>
      </c>
      <c r="AN47" s="207">
        <v>67517.662887550236</v>
      </c>
      <c r="AO47" s="141">
        <f>AM47+AN47</f>
        <v>172354.654101778</v>
      </c>
      <c r="AQ47" s="102"/>
    </row>
    <row r="48" spans="1:43" s="26" customFormat="1" ht="15" thickBot="1">
      <c r="A48" s="183" t="s">
        <v>312</v>
      </c>
      <c r="B48" s="169" t="s">
        <v>311</v>
      </c>
      <c r="C48" s="32" t="s">
        <v>310</v>
      </c>
      <c r="D48" s="170">
        <f>D46+D47</f>
        <v>105396.87413950523</v>
      </c>
      <c r="E48" s="170">
        <f t="shared" ref="E48:AL48" si="3">E46+E47</f>
        <v>56576.526689492093</v>
      </c>
      <c r="F48" s="170">
        <f t="shared" si="3"/>
        <v>34864.049448841317</v>
      </c>
      <c r="G48" s="170">
        <f t="shared" si="3"/>
        <v>21236.252847929536</v>
      </c>
      <c r="H48" s="170">
        <f t="shared" si="3"/>
        <v>8768.0601176932269</v>
      </c>
      <c r="I48" s="170">
        <f t="shared" si="3"/>
        <v>8042.3663512857929</v>
      </c>
      <c r="J48" s="170">
        <f t="shared" si="3"/>
        <v>3381.6705587269457</v>
      </c>
      <c r="K48" s="170">
        <f t="shared" si="3"/>
        <v>33765.856972119334</v>
      </c>
      <c r="L48" s="170">
        <f t="shared" si="3"/>
        <v>39394.99793159189</v>
      </c>
      <c r="M48" s="170">
        <f t="shared" si="3"/>
        <v>2325.5149571081629</v>
      </c>
      <c r="N48" s="170">
        <f t="shared" si="3"/>
        <v>8662.4005264203824</v>
      </c>
      <c r="O48" s="170">
        <f t="shared" si="3"/>
        <v>10385.543960997751</v>
      </c>
      <c r="P48" s="170">
        <f t="shared" si="3"/>
        <v>4088.1325345927225</v>
      </c>
      <c r="Q48" s="170">
        <f t="shared" si="3"/>
        <v>17179.045626395902</v>
      </c>
      <c r="R48" s="170">
        <f t="shared" si="3"/>
        <v>302373.5669973187</v>
      </c>
      <c r="S48" s="170">
        <f t="shared" si="3"/>
        <v>4215.0727660924867</v>
      </c>
      <c r="T48" s="170">
        <f t="shared" si="3"/>
        <v>52767.838659706671</v>
      </c>
      <c r="U48" s="170">
        <f t="shared" si="3"/>
        <v>22620.641014158206</v>
      </c>
      <c r="V48" s="170">
        <f t="shared" si="3"/>
        <v>39161.752173749577</v>
      </c>
      <c r="W48" s="170">
        <f t="shared" si="3"/>
        <v>23381.345383555647</v>
      </c>
      <c r="X48" s="170">
        <f t="shared" si="3"/>
        <v>5517.9936832658441</v>
      </c>
      <c r="Y48" s="170">
        <f t="shared" si="3"/>
        <v>24693.728032914896</v>
      </c>
      <c r="Z48" s="170">
        <f t="shared" si="3"/>
        <v>12018.441467070494</v>
      </c>
      <c r="AA48" s="170">
        <f t="shared" si="3"/>
        <v>52493.819073057792</v>
      </c>
      <c r="AB48" s="170">
        <f t="shared" si="3"/>
        <v>3692.1017816652579</v>
      </c>
      <c r="AC48" s="170">
        <f t="shared" si="3"/>
        <v>19016.985717319225</v>
      </c>
      <c r="AD48" s="170">
        <f t="shared" si="3"/>
        <v>15253.117067319656</v>
      </c>
      <c r="AE48" s="170">
        <f t="shared" si="3"/>
        <v>24872.035130812183</v>
      </c>
      <c r="AF48" s="170">
        <f t="shared" si="3"/>
        <v>7900.5777120199928</v>
      </c>
      <c r="AG48" s="170">
        <f t="shared" si="3"/>
        <v>27236.110824570158</v>
      </c>
      <c r="AH48" s="170">
        <f t="shared" si="3"/>
        <v>19497.935379084993</v>
      </c>
      <c r="AI48" s="170">
        <f t="shared" si="3"/>
        <v>12243.807227028401</v>
      </c>
      <c r="AJ48" s="170">
        <f t="shared" si="3"/>
        <v>18849.795364738173</v>
      </c>
      <c r="AK48" s="170">
        <f t="shared" si="3"/>
        <v>6752.8926869617189</v>
      </c>
      <c r="AL48" s="170">
        <f t="shared" si="3"/>
        <v>19954.981765890436</v>
      </c>
      <c r="AM48" s="150">
        <f>SUM(D48:AL48)</f>
        <v>1068581.8325710013</v>
      </c>
      <c r="AN48" s="186">
        <f>AN46+AN47</f>
        <v>1984002.5990271003</v>
      </c>
      <c r="AO48" s="209">
        <f>AO46+AO47</f>
        <v>3052584.4315981017</v>
      </c>
      <c r="AQ48" s="130"/>
    </row>
    <row r="49" spans="1:92" s="26" customFormat="1">
      <c r="A49" s="183" t="s">
        <v>251</v>
      </c>
      <c r="B49" s="169" t="s">
        <v>261</v>
      </c>
      <c r="C49" s="32" t="s">
        <v>260</v>
      </c>
      <c r="D49" s="170">
        <f>D50-D48</f>
        <v>264140.16855428473</v>
      </c>
      <c r="E49" s="170">
        <f t="shared" ref="E49:AL49" si="4">E50-E48</f>
        <v>66516.443200422756</v>
      </c>
      <c r="F49" s="170">
        <f t="shared" si="4"/>
        <v>11323.05234071202</v>
      </c>
      <c r="G49" s="170">
        <f t="shared" si="4"/>
        <v>19531.343471531443</v>
      </c>
      <c r="H49" s="170">
        <f t="shared" si="4"/>
        <v>5263.1906728258364</v>
      </c>
      <c r="I49" s="170">
        <f t="shared" si="4"/>
        <v>-207.25675808253618</v>
      </c>
      <c r="J49" s="170">
        <f t="shared" si="4"/>
        <v>1713.6414093251428</v>
      </c>
      <c r="K49" s="170">
        <f t="shared" si="4"/>
        <v>11839.20055072329</v>
      </c>
      <c r="L49" s="170">
        <f t="shared" si="4"/>
        <v>12229.308443378599</v>
      </c>
      <c r="M49" s="170">
        <f t="shared" si="4"/>
        <v>1837.1087776976019</v>
      </c>
      <c r="N49" s="170">
        <f t="shared" si="4"/>
        <v>4780.5153088177885</v>
      </c>
      <c r="O49" s="170">
        <f t="shared" si="4"/>
        <v>27795.329282195085</v>
      </c>
      <c r="P49" s="170">
        <f t="shared" si="4"/>
        <v>5053.7251913801292</v>
      </c>
      <c r="Q49" s="170">
        <f t="shared" si="4"/>
        <v>4786.8567427390808</v>
      </c>
      <c r="R49" s="170">
        <f t="shared" si="4"/>
        <v>138877.74345429777</v>
      </c>
      <c r="S49" s="170">
        <f t="shared" si="4"/>
        <v>7732.7193936605936</v>
      </c>
      <c r="T49" s="170">
        <f t="shared" si="4"/>
        <v>85303.123350041365</v>
      </c>
      <c r="U49" s="170">
        <f t="shared" si="4"/>
        <v>54895.707478682612</v>
      </c>
      <c r="V49" s="170">
        <f t="shared" si="4"/>
        <v>20806.288373931959</v>
      </c>
      <c r="W49" s="170">
        <f t="shared" si="4"/>
        <v>17379.722857498837</v>
      </c>
      <c r="X49" s="170">
        <f t="shared" si="4"/>
        <v>4383.3218385667678</v>
      </c>
      <c r="Y49" s="170">
        <f t="shared" si="4"/>
        <v>23214.46990304704</v>
      </c>
      <c r="Z49" s="170">
        <f t="shared" si="4"/>
        <v>9872.4782336894459</v>
      </c>
      <c r="AA49" s="170">
        <f t="shared" si="4"/>
        <v>24840.15492348616</v>
      </c>
      <c r="AB49" s="170">
        <f t="shared" si="4"/>
        <v>3093.9118594567785</v>
      </c>
      <c r="AC49" s="170">
        <f t="shared" si="4"/>
        <v>30359.199896819609</v>
      </c>
      <c r="AD49" s="170">
        <f t="shared" si="4"/>
        <v>85842.823279410819</v>
      </c>
      <c r="AE49" s="170">
        <f t="shared" si="4"/>
        <v>24068.094299163306</v>
      </c>
      <c r="AF49" s="170">
        <f t="shared" si="4"/>
        <v>5385.1004246514076</v>
      </c>
      <c r="AG49" s="170">
        <f t="shared" si="4"/>
        <v>28999.848513084999</v>
      </c>
      <c r="AH49" s="170">
        <f t="shared" si="4"/>
        <v>54086.316507805699</v>
      </c>
      <c r="AI49" s="170">
        <f t="shared" si="4"/>
        <v>60872.80005948004</v>
      </c>
      <c r="AJ49" s="170">
        <f t="shared" si="4"/>
        <v>34984.003984755516</v>
      </c>
      <c r="AK49" s="170">
        <f t="shared" si="4"/>
        <v>11331.082766707243</v>
      </c>
      <c r="AL49" s="170">
        <f t="shared" si="4"/>
        <v>14766.637110020776</v>
      </c>
      <c r="AM49" s="124">
        <f>SUM(D49:AL49)</f>
        <v>1177698.17569621</v>
      </c>
      <c r="AN49" s="106"/>
      <c r="AO49" s="107"/>
      <c r="AQ49" s="130"/>
    </row>
    <row r="50" spans="1:92" s="26" customFormat="1">
      <c r="A50" s="183" t="s">
        <v>288</v>
      </c>
      <c r="B50" s="169" t="s">
        <v>263</v>
      </c>
      <c r="C50" s="32" t="s">
        <v>262</v>
      </c>
      <c r="D50" s="170">
        <v>369537.04269378999</v>
      </c>
      <c r="E50" s="125">
        <v>123092.96988991485</v>
      </c>
      <c r="F50" s="125">
        <v>46187.101789553337</v>
      </c>
      <c r="G50" s="125">
        <v>40767.596319460979</v>
      </c>
      <c r="H50" s="125">
        <v>14031.250790519063</v>
      </c>
      <c r="I50" s="125">
        <v>7835.1095932032567</v>
      </c>
      <c r="J50" s="125">
        <v>5095.3119680520886</v>
      </c>
      <c r="K50" s="125">
        <v>45605.057522842624</v>
      </c>
      <c r="L50" s="125">
        <v>51624.306374970489</v>
      </c>
      <c r="M50" s="125">
        <v>4162.6237348057648</v>
      </c>
      <c r="N50" s="125">
        <v>13442.915835238171</v>
      </c>
      <c r="O50" s="125">
        <v>38180.873243192837</v>
      </c>
      <c r="P50" s="125">
        <v>9141.8577259728518</v>
      </c>
      <c r="Q50" s="125">
        <v>21965.902369134983</v>
      </c>
      <c r="R50" s="125">
        <v>441251.31045161647</v>
      </c>
      <c r="S50" s="125">
        <v>11947.79215975308</v>
      </c>
      <c r="T50" s="125">
        <v>138070.96200974804</v>
      </c>
      <c r="U50" s="125">
        <v>77516.348492840814</v>
      </c>
      <c r="V50" s="125">
        <v>59968.040547681536</v>
      </c>
      <c r="W50" s="125">
        <v>40761.068241054483</v>
      </c>
      <c r="X50" s="125">
        <v>9901.3155218326119</v>
      </c>
      <c r="Y50" s="125">
        <v>47908.197935961936</v>
      </c>
      <c r="Z50" s="125">
        <v>21890.91970075994</v>
      </c>
      <c r="AA50" s="125">
        <v>77333.973996543951</v>
      </c>
      <c r="AB50" s="125">
        <v>6786.0136411220365</v>
      </c>
      <c r="AC50" s="125">
        <v>49376.185614138834</v>
      </c>
      <c r="AD50" s="125">
        <v>101095.94034673048</v>
      </c>
      <c r="AE50" s="125">
        <v>48940.129429975488</v>
      </c>
      <c r="AF50" s="125">
        <v>13285.6781366714</v>
      </c>
      <c r="AG50" s="125">
        <v>56235.959337655157</v>
      </c>
      <c r="AH50" s="125">
        <v>73584.251886890692</v>
      </c>
      <c r="AI50" s="125">
        <v>73116.607286508442</v>
      </c>
      <c r="AJ50" s="125">
        <v>53833.799349493689</v>
      </c>
      <c r="AK50" s="125">
        <v>18083.975453668962</v>
      </c>
      <c r="AL50" s="125">
        <v>34721.618875911212</v>
      </c>
      <c r="AM50" s="124">
        <f t="shared" ref="AM50:AM52" si="5">SUM(D50:AL50)</f>
        <v>2246280.0082672103</v>
      </c>
      <c r="AN50" s="108"/>
      <c r="AO50" s="33"/>
    </row>
    <row r="51" spans="1:92" s="26" customFormat="1">
      <c r="A51" s="183" t="s">
        <v>111</v>
      </c>
      <c r="B51" s="169" t="s">
        <v>264</v>
      </c>
      <c r="C51" s="32" t="s">
        <v>117</v>
      </c>
      <c r="D51" s="170">
        <v>66336.432377361794</v>
      </c>
      <c r="E51" s="125">
        <v>1904.2818322982801</v>
      </c>
      <c r="F51" s="125">
        <v>19784.993755459502</v>
      </c>
      <c r="G51" s="125">
        <v>16637.138061866885</v>
      </c>
      <c r="H51" s="125">
        <v>13781.826643784674</v>
      </c>
      <c r="I51" s="125">
        <v>72168.658619082416</v>
      </c>
      <c r="J51" s="125">
        <v>48312.745045366624</v>
      </c>
      <c r="K51" s="125">
        <v>14384.434351148295</v>
      </c>
      <c r="L51" s="125">
        <v>36026.659180478513</v>
      </c>
      <c r="M51" s="125">
        <v>91954.26965000965</v>
      </c>
      <c r="N51" s="125">
        <v>7640.9972213094406</v>
      </c>
      <c r="O51" s="125">
        <v>10634.778007468281</v>
      </c>
      <c r="P51" s="125">
        <v>51.654901253801654</v>
      </c>
      <c r="Q51" s="125">
        <v>7708.2347944365501</v>
      </c>
      <c r="R51" s="125">
        <v>20436.642984600214</v>
      </c>
      <c r="S51" s="125">
        <v>353.13171671990131</v>
      </c>
      <c r="T51" s="125">
        <v>2890.6882165257703</v>
      </c>
      <c r="U51" s="125">
        <v>10661.62256129249</v>
      </c>
      <c r="V51" s="125">
        <v>17184.306891621818</v>
      </c>
      <c r="W51" s="125">
        <v>38677.514151665178</v>
      </c>
      <c r="X51" s="125">
        <v>756.78767145900929</v>
      </c>
      <c r="Y51" s="125">
        <v>35909.338584109115</v>
      </c>
      <c r="Z51" s="125">
        <v>3523.8979969940883</v>
      </c>
      <c r="AA51" s="125">
        <v>19458.604561132815</v>
      </c>
      <c r="AB51" s="125">
        <v>1861.1927133552299</v>
      </c>
      <c r="AC51" s="125">
        <v>5156.0640039131758</v>
      </c>
      <c r="AD51" s="125">
        <v>68.308495312812738</v>
      </c>
      <c r="AE51" s="125">
        <v>6778.288152101828</v>
      </c>
      <c r="AF51" s="125">
        <v>3168.4634299176269</v>
      </c>
      <c r="AG51" s="125">
        <v>9889.3732387579439</v>
      </c>
      <c r="AH51" s="125">
        <v>7252.1824291620724</v>
      </c>
      <c r="AI51" s="125">
        <v>3646.403493221369</v>
      </c>
      <c r="AJ51" s="125">
        <v>9228.0595717038159</v>
      </c>
      <c r="AK51" s="125">
        <v>22523.851222124958</v>
      </c>
      <c r="AL51" s="125">
        <v>7197.9427020967269</v>
      </c>
      <c r="AM51" s="202">
        <f t="shared" si="5"/>
        <v>633949.76922911266</v>
      </c>
      <c r="AN51" s="108"/>
      <c r="AO51" s="33"/>
    </row>
    <row r="52" spans="1:92" s="26" customFormat="1" ht="15" thickBot="1">
      <c r="A52" s="210" t="s">
        <v>112</v>
      </c>
      <c r="B52" s="211" t="s">
        <v>266</v>
      </c>
      <c r="C52" s="212" t="s">
        <v>265</v>
      </c>
      <c r="D52" s="152">
        <f>D50+D51</f>
        <v>435873.4750711518</v>
      </c>
      <c r="E52" s="153">
        <f t="shared" ref="E52:AK52" si="6">E50+E51</f>
        <v>124997.25172221313</v>
      </c>
      <c r="F52" s="153">
        <f t="shared" si="6"/>
        <v>65972.095545012839</v>
      </c>
      <c r="G52" s="153">
        <f t="shared" si="6"/>
        <v>57404.734381327864</v>
      </c>
      <c r="H52" s="153">
        <f t="shared" si="6"/>
        <v>27813.077434303737</v>
      </c>
      <c r="I52" s="153">
        <f t="shared" si="6"/>
        <v>80003.768212285679</v>
      </c>
      <c r="J52" s="153">
        <f t="shared" si="6"/>
        <v>53408.057013418715</v>
      </c>
      <c r="K52" s="154">
        <f t="shared" si="6"/>
        <v>59989.491873990919</v>
      </c>
      <c r="L52" s="154">
        <f t="shared" si="6"/>
        <v>87650.965555449002</v>
      </c>
      <c r="M52" s="154">
        <f t="shared" si="6"/>
        <v>96116.893384815412</v>
      </c>
      <c r="N52" s="154">
        <f t="shared" si="6"/>
        <v>21083.913056547612</v>
      </c>
      <c r="O52" s="154">
        <f t="shared" si="6"/>
        <v>48815.651250661118</v>
      </c>
      <c r="P52" s="154">
        <f t="shared" si="6"/>
        <v>9193.5126272266534</v>
      </c>
      <c r="Q52" s="154">
        <f t="shared" si="6"/>
        <v>29674.137163571533</v>
      </c>
      <c r="R52" s="154">
        <f t="shared" si="6"/>
        <v>461687.95343621669</v>
      </c>
      <c r="S52" s="154">
        <f t="shared" si="6"/>
        <v>12300.923876472982</v>
      </c>
      <c r="T52" s="154">
        <f t="shared" si="6"/>
        <v>140961.65022627381</v>
      </c>
      <c r="U52" s="154">
        <f t="shared" si="6"/>
        <v>88177.971054133304</v>
      </c>
      <c r="V52" s="154">
        <f t="shared" si="6"/>
        <v>77152.347439303354</v>
      </c>
      <c r="W52" s="154">
        <f t="shared" si="6"/>
        <v>79438.582392719662</v>
      </c>
      <c r="X52" s="154">
        <f t="shared" si="6"/>
        <v>10658.103193291621</v>
      </c>
      <c r="Y52" s="154">
        <f t="shared" si="6"/>
        <v>83817.536520071051</v>
      </c>
      <c r="Z52" s="154">
        <f t="shared" si="6"/>
        <v>25414.817697754028</v>
      </c>
      <c r="AA52" s="154">
        <f t="shared" si="6"/>
        <v>96792.578557676767</v>
      </c>
      <c r="AB52" s="154">
        <f t="shared" si="6"/>
        <v>8647.2063544772664</v>
      </c>
      <c r="AC52" s="154">
        <f t="shared" si="6"/>
        <v>54532.24961805201</v>
      </c>
      <c r="AD52" s="154">
        <f t="shared" si="6"/>
        <v>101164.24884204329</v>
      </c>
      <c r="AE52" s="154">
        <f t="shared" si="6"/>
        <v>55718.417582077316</v>
      </c>
      <c r="AF52" s="154">
        <f t="shared" si="6"/>
        <v>16454.141566589027</v>
      </c>
      <c r="AG52" s="154">
        <f t="shared" si="6"/>
        <v>66125.3325764131</v>
      </c>
      <c r="AH52" s="154">
        <f t="shared" si="6"/>
        <v>80836.434316052764</v>
      </c>
      <c r="AI52" s="154">
        <f t="shared" si="6"/>
        <v>76763.010779729811</v>
      </c>
      <c r="AJ52" s="154">
        <f t="shared" si="6"/>
        <v>63061.858921197505</v>
      </c>
      <c r="AK52" s="154">
        <f t="shared" si="6"/>
        <v>40607.82667579392</v>
      </c>
      <c r="AL52" s="201">
        <f>AL50+AL51</f>
        <v>41919.561578007939</v>
      </c>
      <c r="AM52" s="213">
        <f t="shared" si="5"/>
        <v>2880229.7774963239</v>
      </c>
      <c r="AN52" s="109"/>
      <c r="AO52" s="34"/>
    </row>
    <row r="53" spans="1:92" s="26" customFormat="1">
      <c r="A53" s="30"/>
      <c r="B53" s="30"/>
      <c r="C53" s="30"/>
    </row>
    <row r="54" spans="1:92" s="26" customFormat="1">
      <c r="A54" s="30"/>
      <c r="B54" s="30"/>
      <c r="C54" s="30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</row>
    <row r="55" spans="1:92" s="26" customFormat="1">
      <c r="A55" s="30"/>
      <c r="B55" s="30"/>
      <c r="C55" s="30"/>
      <c r="D55" s="30"/>
      <c r="E55" s="30"/>
      <c r="F55" s="30"/>
      <c r="G55" s="30"/>
      <c r="H55" s="3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14"/>
      <c r="AN55" s="30"/>
      <c r="AO55" s="221"/>
    </row>
    <row r="56" spans="1:92" s="26" customFormat="1">
      <c r="A56" s="30"/>
      <c r="C56" s="30"/>
      <c r="D56" s="51"/>
      <c r="E56" s="51"/>
      <c r="F56" s="51"/>
      <c r="G56" s="51"/>
      <c r="H56" s="51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18"/>
      <c r="AK56" s="218"/>
      <c r="AL56" s="218"/>
      <c r="AM56" s="218"/>
      <c r="AO56" s="121"/>
    </row>
    <row r="57" spans="1:92" s="26" customFormat="1">
      <c r="A57" s="30"/>
      <c r="C57" s="30"/>
      <c r="AO57" s="121"/>
    </row>
    <row r="58" spans="1:92" s="26" customFormat="1" ht="15">
      <c r="A58" s="30"/>
      <c r="C58" s="30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7"/>
      <c r="AN58" s="217"/>
      <c r="AO58" s="222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16"/>
      <c r="BR58" s="216"/>
      <c r="BS58" s="216"/>
      <c r="BT58" s="216"/>
      <c r="BU58" s="216"/>
      <c r="BV58" s="216"/>
      <c r="BW58" s="216"/>
      <c r="BX58" s="216"/>
      <c r="BY58" s="216"/>
      <c r="BZ58" s="216"/>
      <c r="CA58" s="216"/>
      <c r="CB58" s="216"/>
      <c r="CC58" s="216"/>
      <c r="CD58" s="216"/>
      <c r="CE58" s="216"/>
      <c r="CF58" s="216"/>
      <c r="CG58" s="216"/>
      <c r="CH58" s="216"/>
      <c r="CI58" s="216"/>
      <c r="CJ58" s="216"/>
      <c r="CK58" s="216"/>
      <c r="CL58" s="216"/>
      <c r="CM58" s="216"/>
      <c r="CN58" s="216"/>
    </row>
    <row r="59" spans="1:92" s="26" customFormat="1">
      <c r="A59" s="30"/>
      <c r="C59" s="3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219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</row>
    <row r="60" spans="1:92" s="26" customFormat="1">
      <c r="A60" s="30"/>
      <c r="C60" s="30"/>
      <c r="AM60" s="121"/>
    </row>
    <row r="61" spans="1:92" s="26" customFormat="1">
      <c r="A61" s="30"/>
      <c r="C61" s="30"/>
    </row>
    <row r="62" spans="1:92" s="26" customFormat="1">
      <c r="A62" s="30"/>
      <c r="C62" s="30"/>
    </row>
    <row r="63" spans="1:92" s="26" customFormat="1">
      <c r="A63" s="30"/>
      <c r="C63" s="30"/>
    </row>
    <row r="64" spans="1:92" s="26" customFormat="1">
      <c r="A64" s="30"/>
      <c r="C64" s="30"/>
    </row>
    <row r="65" spans="1:3" s="26" customFormat="1">
      <c r="A65" s="30"/>
      <c r="C65" s="30"/>
    </row>
    <row r="66" spans="1:3" s="26" customFormat="1">
      <c r="A66" s="30"/>
      <c r="C66" s="30"/>
    </row>
    <row r="67" spans="1:3" s="26" customFormat="1">
      <c r="A67" s="30"/>
      <c r="C67" s="30"/>
    </row>
    <row r="68" spans="1:3" s="26" customFormat="1">
      <c r="A68" s="30"/>
      <c r="C68" s="30"/>
    </row>
    <row r="69" spans="1:3" s="26" customFormat="1">
      <c r="A69" s="30"/>
      <c r="C69" s="30"/>
    </row>
    <row r="70" spans="1:3" s="26" customFormat="1">
      <c r="A70" s="30"/>
      <c r="C70" s="30"/>
    </row>
    <row r="71" spans="1:3" s="26" customFormat="1">
      <c r="A71" s="30"/>
      <c r="C71" s="30"/>
    </row>
    <row r="72" spans="1:3" s="26" customFormat="1">
      <c r="A72" s="30"/>
      <c r="C72" s="30"/>
    </row>
    <row r="73" spans="1:3" s="26" customFormat="1">
      <c r="A73" s="30"/>
      <c r="C73" s="30"/>
    </row>
    <row r="74" spans="1:3" s="26" customFormat="1">
      <c r="A74" s="30"/>
      <c r="C74" s="30"/>
    </row>
    <row r="75" spans="1:3" s="26" customFormat="1">
      <c r="A75" s="30"/>
      <c r="C75" s="30"/>
    </row>
    <row r="76" spans="1:3" s="26" customFormat="1">
      <c r="A76" s="30"/>
      <c r="C76" s="30"/>
    </row>
    <row r="77" spans="1:3" s="26" customFormat="1">
      <c r="A77" s="30"/>
      <c r="C77" s="30"/>
    </row>
    <row r="78" spans="1:3" s="26" customFormat="1">
      <c r="A78" s="30"/>
      <c r="C78" s="30"/>
    </row>
    <row r="79" spans="1:3" s="26" customFormat="1">
      <c r="A79" s="30"/>
      <c r="B79" s="30"/>
      <c r="C79" s="30"/>
    </row>
    <row r="80" spans="1:3" s="26" customFormat="1">
      <c r="A80" s="30"/>
      <c r="B80" s="30"/>
      <c r="C80" s="30"/>
    </row>
    <row r="81" spans="1:3" s="26" customFormat="1">
      <c r="A81" s="30"/>
      <c r="B81" s="30"/>
      <c r="C81" s="30"/>
    </row>
    <row r="82" spans="1:3" s="26" customFormat="1">
      <c r="A82" s="30"/>
      <c r="B82" s="30"/>
      <c r="C82" s="30"/>
    </row>
    <row r="83" spans="1:3" s="26" customFormat="1">
      <c r="A83" s="30"/>
      <c r="B83" s="30"/>
      <c r="C83" s="30"/>
    </row>
    <row r="84" spans="1:3" s="26" customFormat="1">
      <c r="A84" s="30"/>
      <c r="B84" s="30"/>
      <c r="C84" s="30"/>
    </row>
    <row r="85" spans="1:3" s="26" customFormat="1">
      <c r="A85" s="30"/>
      <c r="B85" s="30"/>
      <c r="C85" s="30"/>
    </row>
    <row r="86" spans="1:3" s="26" customFormat="1">
      <c r="A86" s="30"/>
      <c r="B86" s="30"/>
      <c r="C86" s="30"/>
    </row>
    <row r="87" spans="1:3" s="26" customFormat="1">
      <c r="A87" s="30"/>
      <c r="B87" s="30"/>
      <c r="C87" s="30"/>
    </row>
    <row r="88" spans="1:3" s="26" customFormat="1">
      <c r="A88" s="30"/>
      <c r="B88" s="30"/>
      <c r="C88" s="30"/>
    </row>
    <row r="89" spans="1:3" s="26" customFormat="1">
      <c r="A89" s="30"/>
      <c r="B89" s="30"/>
      <c r="C89" s="30"/>
    </row>
    <row r="90" spans="1:3" s="26" customFormat="1">
      <c r="A90" s="30"/>
      <c r="B90" s="30"/>
      <c r="C90" s="30"/>
    </row>
    <row r="91" spans="1:3" s="26" customFormat="1">
      <c r="A91" s="30"/>
      <c r="B91" s="30"/>
      <c r="C91" s="30"/>
    </row>
    <row r="92" spans="1:3" s="26" customFormat="1">
      <c r="A92" s="30"/>
      <c r="B92" s="30"/>
      <c r="C92" s="30"/>
    </row>
    <row r="93" spans="1:3" s="26" customFormat="1">
      <c r="A93" s="30"/>
      <c r="B93" s="30"/>
      <c r="C93" s="30"/>
    </row>
    <row r="94" spans="1:3" s="26" customFormat="1">
      <c r="A94" s="30"/>
      <c r="B94" s="30"/>
      <c r="C94" s="30"/>
    </row>
    <row r="95" spans="1:3" s="26" customFormat="1">
      <c r="A95" s="30"/>
      <c r="B95" s="30"/>
      <c r="C95" s="30"/>
    </row>
    <row r="96" spans="1:3" s="26" customFormat="1">
      <c r="A96" s="30"/>
      <c r="B96" s="30"/>
      <c r="C96" s="30"/>
    </row>
    <row r="97" spans="1:3" s="26" customFormat="1">
      <c r="A97" s="30"/>
      <c r="B97" s="30"/>
      <c r="C97" s="30"/>
    </row>
    <row r="98" spans="1:3" s="26" customFormat="1">
      <c r="A98" s="30"/>
      <c r="B98" s="30"/>
      <c r="C98" s="30"/>
    </row>
    <row r="99" spans="1:3" s="26" customFormat="1">
      <c r="A99" s="30"/>
      <c r="B99" s="30"/>
      <c r="C99" s="30"/>
    </row>
    <row r="100" spans="1:3" s="26" customFormat="1">
      <c r="A100" s="30"/>
      <c r="B100" s="30"/>
      <c r="C100" s="30"/>
    </row>
    <row r="101" spans="1:3" s="26" customFormat="1">
      <c r="A101" s="30"/>
      <c r="B101" s="30"/>
      <c r="C101" s="30"/>
    </row>
    <row r="102" spans="1:3" s="26" customFormat="1">
      <c r="A102" s="30"/>
      <c r="B102" s="30"/>
      <c r="C102" s="30"/>
    </row>
    <row r="103" spans="1:3" s="26" customFormat="1">
      <c r="A103" s="30"/>
      <c r="B103" s="30"/>
      <c r="C103" s="30"/>
    </row>
    <row r="104" spans="1:3" s="26" customFormat="1">
      <c r="A104" s="30"/>
      <c r="B104" s="30"/>
      <c r="C104" s="30"/>
    </row>
    <row r="105" spans="1:3" s="26" customFormat="1">
      <c r="A105" s="30"/>
      <c r="B105" s="30"/>
      <c r="C105" s="30"/>
    </row>
    <row r="106" spans="1:3" s="26" customFormat="1">
      <c r="A106" s="30"/>
      <c r="B106" s="30"/>
      <c r="C106" s="30"/>
    </row>
    <row r="107" spans="1:3" s="26" customFormat="1">
      <c r="A107" s="30"/>
      <c r="B107" s="30"/>
      <c r="C107" s="30"/>
    </row>
    <row r="108" spans="1:3" s="26" customFormat="1">
      <c r="A108" s="30"/>
      <c r="B108" s="30"/>
      <c r="C108" s="30"/>
    </row>
    <row r="109" spans="1:3" s="26" customFormat="1">
      <c r="A109" s="30"/>
      <c r="B109" s="30"/>
      <c r="C109" s="30"/>
    </row>
    <row r="110" spans="1:3" s="26" customFormat="1">
      <c r="A110" s="30"/>
      <c r="B110" s="30"/>
      <c r="C110" s="30"/>
    </row>
    <row r="111" spans="1:3" s="26" customFormat="1">
      <c r="A111" s="30"/>
      <c r="B111" s="30"/>
      <c r="C111" s="30"/>
    </row>
    <row r="112" spans="1:3" s="26" customFormat="1">
      <c r="A112" s="30"/>
      <c r="B112" s="30"/>
      <c r="C112" s="30"/>
    </row>
    <row r="113" spans="1:3" s="26" customFormat="1">
      <c r="A113" s="30"/>
      <c r="B113" s="30"/>
      <c r="C113" s="30"/>
    </row>
    <row r="114" spans="1:3" s="26" customFormat="1">
      <c r="A114" s="30"/>
      <c r="B114" s="30"/>
      <c r="C114" s="30"/>
    </row>
    <row r="115" spans="1:3" s="26" customFormat="1">
      <c r="A115" s="30"/>
      <c r="B115" s="30"/>
      <c r="C115" s="30"/>
    </row>
    <row r="116" spans="1:3" s="26" customFormat="1">
      <c r="A116" s="30"/>
      <c r="B116" s="30"/>
      <c r="C116" s="30"/>
    </row>
    <row r="117" spans="1:3" s="26" customFormat="1">
      <c r="A117" s="30"/>
      <c r="B117" s="30"/>
      <c r="C117" s="30"/>
    </row>
    <row r="118" spans="1:3" s="26" customFormat="1">
      <c r="A118" s="30"/>
      <c r="B118" s="30"/>
      <c r="C118" s="30"/>
    </row>
    <row r="119" spans="1:3" s="26" customFormat="1">
      <c r="A119" s="30"/>
      <c r="B119" s="30"/>
      <c r="C119" s="30"/>
    </row>
    <row r="120" spans="1:3" s="26" customFormat="1">
      <c r="A120" s="30"/>
      <c r="B120" s="30"/>
      <c r="C120" s="30"/>
    </row>
    <row r="121" spans="1:3" s="26" customFormat="1">
      <c r="A121" s="30"/>
      <c r="B121" s="30"/>
      <c r="C121" s="30"/>
    </row>
    <row r="122" spans="1:3" s="26" customFormat="1">
      <c r="A122" s="30"/>
      <c r="B122" s="30"/>
      <c r="C122" s="30"/>
    </row>
    <row r="123" spans="1:3" s="26" customFormat="1">
      <c r="A123" s="30"/>
      <c r="B123" s="30"/>
      <c r="C123" s="30"/>
    </row>
    <row r="124" spans="1:3" s="26" customFormat="1">
      <c r="A124" s="30"/>
      <c r="B124" s="30"/>
      <c r="C124" s="30"/>
    </row>
    <row r="125" spans="1:3" s="26" customFormat="1">
      <c r="A125" s="30"/>
      <c r="B125" s="30"/>
      <c r="C125" s="30"/>
    </row>
    <row r="126" spans="1:3" s="26" customFormat="1">
      <c r="A126" s="30"/>
      <c r="B126" s="30"/>
      <c r="C126" s="30"/>
    </row>
    <row r="127" spans="1:3" s="26" customFormat="1">
      <c r="A127" s="30"/>
      <c r="B127" s="30"/>
      <c r="C127" s="30"/>
    </row>
    <row r="128" spans="1:3" s="26" customFormat="1">
      <c r="A128" s="30"/>
      <c r="B128" s="30"/>
      <c r="C128" s="30"/>
    </row>
    <row r="129" spans="1:3" s="26" customFormat="1">
      <c r="A129" s="30"/>
      <c r="B129" s="30"/>
      <c r="C129" s="30"/>
    </row>
    <row r="130" spans="1:3" s="26" customFormat="1">
      <c r="A130" s="30"/>
      <c r="B130" s="30"/>
      <c r="C130" s="30"/>
    </row>
    <row r="131" spans="1:3" s="26" customFormat="1">
      <c r="A131" s="30"/>
      <c r="B131" s="30"/>
      <c r="C131" s="30"/>
    </row>
    <row r="132" spans="1:3" s="26" customFormat="1">
      <c r="A132" s="30"/>
      <c r="B132" s="30"/>
      <c r="C132" s="30"/>
    </row>
    <row r="133" spans="1:3" s="26" customFormat="1">
      <c r="A133" s="30"/>
      <c r="B133" s="30"/>
      <c r="C133" s="30"/>
    </row>
    <row r="134" spans="1:3" s="26" customFormat="1">
      <c r="A134" s="30"/>
      <c r="B134" s="30"/>
      <c r="C134" s="30"/>
    </row>
    <row r="135" spans="1:3" s="26" customFormat="1">
      <c r="A135" s="30"/>
      <c r="B135" s="30"/>
      <c r="C135" s="30"/>
    </row>
    <row r="136" spans="1:3" s="26" customFormat="1">
      <c r="A136" s="30"/>
      <c r="B136" s="30"/>
      <c r="C136" s="30"/>
    </row>
    <row r="137" spans="1:3" s="26" customFormat="1">
      <c r="A137" s="30"/>
      <c r="B137" s="30"/>
      <c r="C137" s="30"/>
    </row>
    <row r="138" spans="1:3" s="26" customFormat="1">
      <c r="A138" s="30"/>
      <c r="B138" s="30"/>
      <c r="C138" s="30"/>
    </row>
    <row r="139" spans="1:3" s="26" customFormat="1">
      <c r="A139" s="30"/>
      <c r="B139" s="30"/>
      <c r="C139" s="30"/>
    </row>
    <row r="140" spans="1:3" s="26" customFormat="1">
      <c r="A140" s="30"/>
      <c r="B140" s="30"/>
      <c r="C140" s="30"/>
    </row>
    <row r="141" spans="1:3" s="26" customFormat="1">
      <c r="A141" s="30"/>
      <c r="B141" s="30"/>
      <c r="C141" s="30"/>
    </row>
    <row r="142" spans="1:3" s="26" customFormat="1">
      <c r="A142" s="30"/>
      <c r="B142" s="30"/>
      <c r="C142" s="30"/>
    </row>
  </sheetData>
  <sheetProtection selectLockedCells="1" selectUnlockedCells="1"/>
  <mergeCells count="3">
    <mergeCell ref="A2:C2"/>
    <mergeCell ref="A4:C4"/>
    <mergeCell ref="A6:B9"/>
  </mergeCells>
  <conditionalFormatting sqref="AQ11:AQ45">
    <cfRule type="cellIs" dxfId="0" priority="1" operator="lessThan">
      <formula>0</formula>
    </cfRule>
  </conditionalFormatting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CC"/>
  </sheetPr>
  <dimension ref="A1:AV169"/>
  <sheetViews>
    <sheetView showGridLines="0" zoomScale="80" zoomScaleNormal="80" workbookViewId="0">
      <pane xSplit="2" ySplit="10" topLeftCell="AF26" activePane="bottomRight" state="frozen"/>
      <selection activeCell="AK14" sqref="AK14"/>
      <selection pane="topRight" activeCell="AK14" sqref="AK14"/>
      <selection pane="bottomLeft" activeCell="AK14" sqref="AK14"/>
      <selection pane="bottomRight" activeCell="AQ16" sqref="AQ16"/>
    </sheetView>
  </sheetViews>
  <sheetFormatPr defaultRowHeight="14.25"/>
  <cols>
    <col min="1" max="1" width="14.28515625" style="21" customWidth="1"/>
    <col min="2" max="2" width="21.7109375" style="21" customWidth="1"/>
    <col min="3" max="3" width="21.5703125" style="21" customWidth="1"/>
    <col min="4" max="7" width="10.7109375" style="18" customWidth="1"/>
    <col min="8" max="8" width="10.7109375" style="18" bestFit="1" customWidth="1"/>
    <col min="9" max="10" width="10.7109375" style="18" customWidth="1"/>
    <col min="11" max="11" width="10.85546875" style="18" customWidth="1"/>
    <col min="12" max="19" width="10.7109375" style="18" customWidth="1"/>
    <col min="20" max="20" width="10.7109375" style="18" bestFit="1" customWidth="1"/>
    <col min="21" max="22" width="10.7109375" style="18" customWidth="1"/>
    <col min="23" max="23" width="10.7109375" style="18" bestFit="1" customWidth="1"/>
    <col min="24" max="24" width="10.7109375" style="18" customWidth="1"/>
    <col min="25" max="25" width="10.7109375" style="18" bestFit="1" customWidth="1"/>
    <col min="26" max="29" width="10.7109375" style="18" customWidth="1"/>
    <col min="30" max="30" width="10.7109375" style="18" bestFit="1" customWidth="1"/>
    <col min="31" max="34" width="10.7109375" style="18" customWidth="1"/>
    <col min="35" max="37" width="10.7109375" style="18" bestFit="1" customWidth="1"/>
    <col min="38" max="38" width="10.85546875" style="18" customWidth="1"/>
    <col min="39" max="39" width="10.7109375" style="18" customWidth="1"/>
    <col min="40" max="40" width="10.85546875" style="18" customWidth="1"/>
    <col min="41" max="41" width="10.7109375" style="18" customWidth="1"/>
    <col min="42" max="42" width="10.85546875" style="18" customWidth="1"/>
    <col min="43" max="43" width="10.7109375" style="18" customWidth="1"/>
    <col min="44" max="44" width="10.85546875" style="18" customWidth="1"/>
    <col min="45" max="45" width="9.140625" style="18"/>
    <col min="46" max="46" width="15.7109375" style="100" bestFit="1" customWidth="1"/>
    <col min="47" max="16384" width="9.140625" style="18"/>
  </cols>
  <sheetData>
    <row r="1" spans="1:48">
      <c r="A1" s="233" t="s">
        <v>279</v>
      </c>
      <c r="B1" s="227"/>
      <c r="C1" s="227"/>
      <c r="D1" s="227"/>
      <c r="E1" s="227"/>
    </row>
    <row r="2" spans="1:48" ht="15" customHeight="1">
      <c r="A2" s="244" t="s">
        <v>314</v>
      </c>
      <c r="B2" s="244"/>
      <c r="C2" s="16"/>
      <c r="D2" s="17"/>
      <c r="G2" s="18" t="s">
        <v>66</v>
      </c>
      <c r="J2" s="18" t="s">
        <v>66</v>
      </c>
      <c r="L2" s="18" t="s">
        <v>66</v>
      </c>
      <c r="AN2" s="18" t="s">
        <v>66</v>
      </c>
    </row>
    <row r="3" spans="1:48" ht="15">
      <c r="A3" s="234" t="s">
        <v>275</v>
      </c>
      <c r="B3" s="224"/>
      <c r="C3" s="224"/>
      <c r="D3" s="83"/>
      <c r="E3" s="83"/>
      <c r="F3" s="83"/>
      <c r="AJ3" s="18" t="s">
        <v>66</v>
      </c>
    </row>
    <row r="4" spans="1:48" ht="15" thickBot="1">
      <c r="A4" s="244" t="s">
        <v>315</v>
      </c>
      <c r="B4" s="244"/>
      <c r="C4" s="20"/>
      <c r="D4" s="17"/>
      <c r="H4" s="18" t="s">
        <v>66</v>
      </c>
      <c r="AP4" s="86" t="s">
        <v>283</v>
      </c>
      <c r="AQ4" s="86"/>
      <c r="AR4" s="86"/>
    </row>
    <row r="5" spans="1:48" ht="15" customHeight="1">
      <c r="A5" s="90"/>
      <c r="B5" s="91"/>
      <c r="C5" s="91"/>
      <c r="D5" s="245" t="s">
        <v>276</v>
      </c>
      <c r="E5" s="246"/>
      <c r="F5" s="246"/>
      <c r="G5" s="246"/>
      <c r="H5" s="246"/>
      <c r="I5" s="246"/>
      <c r="J5" s="245" t="s">
        <v>277</v>
      </c>
      <c r="K5" s="246"/>
      <c r="L5" s="246"/>
      <c r="M5" s="246"/>
      <c r="N5" s="246"/>
      <c r="O5" s="246"/>
      <c r="P5" s="246"/>
      <c r="Q5" s="247"/>
      <c r="R5" s="245"/>
      <c r="S5" s="246"/>
      <c r="T5" s="246"/>
      <c r="U5" s="246"/>
      <c r="V5" s="246"/>
      <c r="W5" s="246"/>
      <c r="X5" s="245" t="s">
        <v>278</v>
      </c>
      <c r="Y5" s="246"/>
      <c r="Z5" s="246"/>
      <c r="AA5" s="246"/>
      <c r="AB5" s="246"/>
      <c r="AC5" s="246"/>
      <c r="AD5" s="246"/>
      <c r="AE5" s="246"/>
      <c r="AF5" s="247"/>
      <c r="AG5" s="92"/>
      <c r="AH5" s="93"/>
      <c r="AI5" s="93"/>
      <c r="AJ5" s="93"/>
      <c r="AK5" s="93"/>
      <c r="AL5" s="93"/>
      <c r="AM5" s="94"/>
      <c r="AN5" s="93"/>
      <c r="AO5" s="93"/>
      <c r="AP5" s="238" t="s">
        <v>281</v>
      </c>
      <c r="AQ5" s="239"/>
      <c r="AR5" s="95"/>
    </row>
    <row r="6" spans="1:48" ht="53.25" customHeight="1">
      <c r="A6" s="240" t="s">
        <v>293</v>
      </c>
      <c r="B6" s="241"/>
      <c r="C6" s="84" t="s">
        <v>68</v>
      </c>
      <c r="D6" s="45" t="s">
        <v>69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301</v>
      </c>
      <c r="N6" s="40" t="s">
        <v>11</v>
      </c>
      <c r="O6" s="40" t="s">
        <v>12</v>
      </c>
      <c r="P6" s="40" t="s">
        <v>13</v>
      </c>
      <c r="Q6" s="40" t="s">
        <v>14</v>
      </c>
      <c r="R6" s="40" t="s">
        <v>0</v>
      </c>
      <c r="S6" s="40" t="s">
        <v>15</v>
      </c>
      <c r="T6" s="40" t="s">
        <v>16</v>
      </c>
      <c r="U6" s="40" t="s">
        <v>17</v>
      </c>
      <c r="V6" s="40" t="s">
        <v>18</v>
      </c>
      <c r="W6" s="40" t="s">
        <v>19</v>
      </c>
      <c r="X6" s="40" t="s">
        <v>70</v>
      </c>
      <c r="Y6" s="40" t="s">
        <v>20</v>
      </c>
      <c r="Z6" s="40" t="s">
        <v>21</v>
      </c>
      <c r="AA6" s="40" t="s">
        <v>22</v>
      </c>
      <c r="AB6" s="40" t="s">
        <v>23</v>
      </c>
      <c r="AC6" s="40" t="s">
        <v>24</v>
      </c>
      <c r="AD6" s="40" t="s">
        <v>25</v>
      </c>
      <c r="AE6" s="40" t="s">
        <v>26</v>
      </c>
      <c r="AF6" s="40" t="s">
        <v>271</v>
      </c>
      <c r="AG6" s="40" t="s">
        <v>27</v>
      </c>
      <c r="AH6" s="40" t="s">
        <v>28</v>
      </c>
      <c r="AI6" s="40" t="s">
        <v>29</v>
      </c>
      <c r="AJ6" s="40" t="s">
        <v>30</v>
      </c>
      <c r="AK6" s="40" t="s">
        <v>31</v>
      </c>
      <c r="AL6" s="44" t="s">
        <v>32</v>
      </c>
      <c r="AM6" s="85" t="s">
        <v>71</v>
      </c>
      <c r="AN6" s="40" t="s">
        <v>72</v>
      </c>
      <c r="AO6" s="73" t="s">
        <v>73</v>
      </c>
      <c r="AP6" s="45" t="s">
        <v>74</v>
      </c>
      <c r="AQ6" s="40" t="s">
        <v>75</v>
      </c>
      <c r="AR6" s="79" t="s">
        <v>76</v>
      </c>
    </row>
    <row r="7" spans="1:48" ht="15.75" customHeight="1">
      <c r="A7" s="240"/>
      <c r="B7" s="241"/>
      <c r="C7" s="65" t="s">
        <v>77</v>
      </c>
      <c r="D7" s="42" t="s">
        <v>78</v>
      </c>
      <c r="E7" s="42" t="s">
        <v>79</v>
      </c>
      <c r="F7" s="42" t="s">
        <v>80</v>
      </c>
      <c r="G7" s="42" t="s">
        <v>81</v>
      </c>
      <c r="H7" s="42" t="s">
        <v>82</v>
      </c>
      <c r="I7" s="42" t="s">
        <v>83</v>
      </c>
      <c r="J7" s="42" t="s">
        <v>84</v>
      </c>
      <c r="K7" s="42" t="s">
        <v>85</v>
      </c>
      <c r="L7" s="42" t="s">
        <v>86</v>
      </c>
      <c r="M7" s="42" t="s">
        <v>302</v>
      </c>
      <c r="N7" s="42" t="s">
        <v>87</v>
      </c>
      <c r="O7" s="42" t="s">
        <v>88</v>
      </c>
      <c r="P7" s="42" t="s">
        <v>89</v>
      </c>
      <c r="Q7" s="42" t="s">
        <v>90</v>
      </c>
      <c r="R7" s="42" t="s">
        <v>91</v>
      </c>
      <c r="S7" s="42" t="s">
        <v>92</v>
      </c>
      <c r="T7" s="42" t="s">
        <v>93</v>
      </c>
      <c r="U7" s="42" t="s">
        <v>94</v>
      </c>
      <c r="V7" s="42" t="s">
        <v>95</v>
      </c>
      <c r="W7" s="42" t="s">
        <v>96</v>
      </c>
      <c r="X7" s="42" t="s">
        <v>97</v>
      </c>
      <c r="Y7" s="42" t="s">
        <v>98</v>
      </c>
      <c r="Z7" s="42" t="s">
        <v>99</v>
      </c>
      <c r="AA7" s="42" t="s">
        <v>100</v>
      </c>
      <c r="AB7" s="42" t="s">
        <v>101</v>
      </c>
      <c r="AC7" s="42" t="s">
        <v>102</v>
      </c>
      <c r="AD7" s="42" t="s">
        <v>103</v>
      </c>
      <c r="AE7" s="42" t="s">
        <v>104</v>
      </c>
      <c r="AF7" s="42" t="s">
        <v>105</v>
      </c>
      <c r="AG7" s="42" t="s">
        <v>106</v>
      </c>
      <c r="AH7" s="42" t="s">
        <v>107</v>
      </c>
      <c r="AI7" s="42" t="s">
        <v>108</v>
      </c>
      <c r="AJ7" s="42" t="s">
        <v>109</v>
      </c>
      <c r="AK7" s="42" t="s">
        <v>110</v>
      </c>
      <c r="AL7" s="42" t="s">
        <v>67</v>
      </c>
      <c r="AM7" s="52"/>
      <c r="AN7" s="74" t="s">
        <v>111</v>
      </c>
      <c r="AO7" s="75" t="s">
        <v>112</v>
      </c>
      <c r="AP7" s="41" t="s">
        <v>113</v>
      </c>
      <c r="AQ7" s="43" t="s">
        <v>114</v>
      </c>
      <c r="AR7" s="54" t="s">
        <v>115</v>
      </c>
    </row>
    <row r="8" spans="1:48" ht="50.25" customHeight="1">
      <c r="A8" s="240"/>
      <c r="B8" s="241"/>
      <c r="C8" s="64" t="s">
        <v>116</v>
      </c>
      <c r="D8" s="45" t="s">
        <v>33</v>
      </c>
      <c r="E8" s="40" t="s">
        <v>34</v>
      </c>
      <c r="F8" s="40" t="s">
        <v>35</v>
      </c>
      <c r="G8" s="40" t="s">
        <v>36</v>
      </c>
      <c r="H8" s="40" t="s">
        <v>37</v>
      </c>
      <c r="I8" s="40" t="s">
        <v>38</v>
      </c>
      <c r="J8" s="40" t="s">
        <v>39</v>
      </c>
      <c r="K8" s="40" t="s">
        <v>40</v>
      </c>
      <c r="L8" s="40" t="s">
        <v>41</v>
      </c>
      <c r="M8" s="40" t="s">
        <v>303</v>
      </c>
      <c r="N8" s="40" t="s">
        <v>42</v>
      </c>
      <c r="O8" s="40" t="s">
        <v>43</v>
      </c>
      <c r="P8" s="40" t="s">
        <v>44</v>
      </c>
      <c r="Q8" s="40" t="s">
        <v>45</v>
      </c>
      <c r="R8" s="40" t="s">
        <v>1</v>
      </c>
      <c r="S8" s="40" t="s">
        <v>46</v>
      </c>
      <c r="T8" s="40" t="s">
        <v>47</v>
      </c>
      <c r="U8" s="40" t="s">
        <v>48</v>
      </c>
      <c r="V8" s="40" t="s">
        <v>49</v>
      </c>
      <c r="W8" s="40" t="s">
        <v>50</v>
      </c>
      <c r="X8" s="40" t="s">
        <v>51</v>
      </c>
      <c r="Y8" s="40" t="s">
        <v>52</v>
      </c>
      <c r="Z8" s="40" t="s">
        <v>53</v>
      </c>
      <c r="AA8" s="40" t="s">
        <v>54</v>
      </c>
      <c r="AB8" s="40" t="s">
        <v>55</v>
      </c>
      <c r="AC8" s="40" t="s">
        <v>56</v>
      </c>
      <c r="AD8" s="40" t="s">
        <v>57</v>
      </c>
      <c r="AE8" s="40" t="s">
        <v>58</v>
      </c>
      <c r="AF8" s="40" t="s">
        <v>59</v>
      </c>
      <c r="AG8" s="40" t="s">
        <v>60</v>
      </c>
      <c r="AH8" s="40" t="s">
        <v>61</v>
      </c>
      <c r="AI8" s="40" t="s">
        <v>62</v>
      </c>
      <c r="AJ8" s="40" t="s">
        <v>63</v>
      </c>
      <c r="AK8" s="40" t="s">
        <v>64</v>
      </c>
      <c r="AL8" s="44" t="s">
        <v>65</v>
      </c>
      <c r="AM8" s="52" t="s">
        <v>2</v>
      </c>
      <c r="AN8" s="44" t="s">
        <v>272</v>
      </c>
      <c r="AO8" s="52" t="s">
        <v>118</v>
      </c>
      <c r="AP8" s="40" t="s">
        <v>119</v>
      </c>
      <c r="AQ8" s="40" t="s">
        <v>120</v>
      </c>
      <c r="AR8" s="54" t="s">
        <v>121</v>
      </c>
    </row>
    <row r="9" spans="1:48" ht="17.25" customHeight="1">
      <c r="A9" s="242"/>
      <c r="B9" s="243"/>
      <c r="C9" s="66" t="s">
        <v>122</v>
      </c>
      <c r="D9" s="42" t="s">
        <v>78</v>
      </c>
      <c r="E9" s="42" t="s">
        <v>79</v>
      </c>
      <c r="F9" s="42" t="s">
        <v>80</v>
      </c>
      <c r="G9" s="42" t="s">
        <v>81</v>
      </c>
      <c r="H9" s="42" t="s">
        <v>82</v>
      </c>
      <c r="I9" s="42" t="s">
        <v>83</v>
      </c>
      <c r="J9" s="42" t="s">
        <v>84</v>
      </c>
      <c r="K9" s="42" t="s">
        <v>85</v>
      </c>
      <c r="L9" s="42" t="s">
        <v>86</v>
      </c>
      <c r="M9" s="42" t="s">
        <v>302</v>
      </c>
      <c r="N9" s="42" t="s">
        <v>87</v>
      </c>
      <c r="O9" s="42" t="s">
        <v>88</v>
      </c>
      <c r="P9" s="42" t="s">
        <v>89</v>
      </c>
      <c r="Q9" s="42" t="s">
        <v>90</v>
      </c>
      <c r="R9" s="42" t="s">
        <v>91</v>
      </c>
      <c r="S9" s="42" t="s">
        <v>92</v>
      </c>
      <c r="T9" s="42" t="s">
        <v>93</v>
      </c>
      <c r="U9" s="42" t="s">
        <v>94</v>
      </c>
      <c r="V9" s="42" t="s">
        <v>95</v>
      </c>
      <c r="W9" s="42" t="s">
        <v>96</v>
      </c>
      <c r="X9" s="42" t="s">
        <v>97</v>
      </c>
      <c r="Y9" s="42" t="s">
        <v>98</v>
      </c>
      <c r="Z9" s="42" t="s">
        <v>99</v>
      </c>
      <c r="AA9" s="42" t="s">
        <v>100</v>
      </c>
      <c r="AB9" s="42" t="s">
        <v>101</v>
      </c>
      <c r="AC9" s="42" t="s">
        <v>102</v>
      </c>
      <c r="AD9" s="42" t="s">
        <v>103</v>
      </c>
      <c r="AE9" s="42" t="s">
        <v>104</v>
      </c>
      <c r="AF9" s="42" t="s">
        <v>105</v>
      </c>
      <c r="AG9" s="42" t="s">
        <v>106</v>
      </c>
      <c r="AH9" s="42" t="s">
        <v>107</v>
      </c>
      <c r="AI9" s="42" t="s">
        <v>108</v>
      </c>
      <c r="AJ9" s="42" t="s">
        <v>109</v>
      </c>
      <c r="AK9" s="42" t="s">
        <v>110</v>
      </c>
      <c r="AL9" s="42" t="s">
        <v>67</v>
      </c>
      <c r="AM9" s="53" t="s">
        <v>123</v>
      </c>
      <c r="AN9" s="55" t="s">
        <v>111</v>
      </c>
      <c r="AO9" s="53" t="s">
        <v>112</v>
      </c>
      <c r="AP9" s="56" t="s">
        <v>113</v>
      </c>
      <c r="AQ9" s="55" t="s">
        <v>114</v>
      </c>
      <c r="AR9" s="57" t="s">
        <v>115</v>
      </c>
    </row>
    <row r="10" spans="1:48">
      <c r="A10" s="63" t="s">
        <v>270</v>
      </c>
      <c r="B10" s="67" t="s">
        <v>68</v>
      </c>
      <c r="C10" s="67" t="s">
        <v>116</v>
      </c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50"/>
    </row>
    <row r="11" spans="1:48">
      <c r="A11" s="46" t="s">
        <v>124</v>
      </c>
      <c r="B11" s="62" t="s">
        <v>126</v>
      </c>
      <c r="C11" s="176" t="s">
        <v>125</v>
      </c>
      <c r="D11" s="133">
        <v>280158.44151611259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48.493698053796884</v>
      </c>
      <c r="AI11" s="133">
        <v>0</v>
      </c>
      <c r="AJ11" s="133">
        <v>0</v>
      </c>
      <c r="AK11" s="133">
        <v>0</v>
      </c>
      <c r="AL11" s="133">
        <v>0</v>
      </c>
      <c r="AM11" s="136">
        <f t="shared" ref="AM11:AM46" si="0">SUM(D11:AL11)</f>
        <v>280206.93521416641</v>
      </c>
      <c r="AN11" s="137">
        <v>24513.493217642299</v>
      </c>
      <c r="AO11" s="136">
        <f>SUM(AM11:AN11)</f>
        <v>304720.42843180872</v>
      </c>
      <c r="AP11" s="133">
        <v>54422.369708509119</v>
      </c>
      <c r="AQ11" s="131">
        <v>6606.113418915158</v>
      </c>
      <c r="AR11" s="140">
        <f>SUM(AO11:AQ11)</f>
        <v>365748.91155923298</v>
      </c>
      <c r="AU11" s="175"/>
      <c r="AV11" s="18" t="s">
        <v>66</v>
      </c>
    </row>
    <row r="12" spans="1:48">
      <c r="A12" s="47" t="s">
        <v>127</v>
      </c>
      <c r="B12" s="38" t="s">
        <v>128</v>
      </c>
      <c r="C12" s="177" t="s">
        <v>34</v>
      </c>
      <c r="D12" s="133">
        <v>0</v>
      </c>
      <c r="E12" s="133">
        <v>119881.98198421452</v>
      </c>
      <c r="F12" s="133">
        <v>0</v>
      </c>
      <c r="G12" s="133">
        <v>0</v>
      </c>
      <c r="H12" s="133">
        <v>23.204159289146371</v>
      </c>
      <c r="I12" s="133">
        <v>471.90969957690146</v>
      </c>
      <c r="J12" s="133">
        <v>0</v>
      </c>
      <c r="K12" s="133">
        <v>48.9107964129959</v>
      </c>
      <c r="L12" s="133">
        <v>1177.4137908404127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753.80871085936235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5">
        <f t="shared" si="0"/>
        <v>122357.22914119334</v>
      </c>
      <c r="AN12" s="137">
        <v>2118.1344107041014</v>
      </c>
      <c r="AO12" s="135">
        <f t="shared" ref="AO12:AO45" si="1">SUM(AM12:AN12)</f>
        <v>124475.36355189745</v>
      </c>
      <c r="AP12" s="133">
        <v>6478.2402275390323</v>
      </c>
      <c r="AQ12" s="131">
        <v>8075.9982350992159</v>
      </c>
      <c r="AR12" s="141">
        <f t="shared" ref="AR12:AR45" si="2">SUM(AO12:AQ12)</f>
        <v>139029.60201453569</v>
      </c>
      <c r="AU12" s="175"/>
    </row>
    <row r="13" spans="1:48">
      <c r="A13" s="47" t="s">
        <v>129</v>
      </c>
      <c r="B13" s="38" t="s">
        <v>131</v>
      </c>
      <c r="C13" s="177" t="s">
        <v>130</v>
      </c>
      <c r="D13" s="133">
        <v>105169.60128909897</v>
      </c>
      <c r="E13" s="133">
        <v>0</v>
      </c>
      <c r="F13" s="133">
        <v>41649.660773124655</v>
      </c>
      <c r="G13" s="133">
        <v>0</v>
      </c>
      <c r="H13" s="133">
        <v>55.80245090886163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0.80966903471353913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5">
        <f t="shared" si="0"/>
        <v>146875.8741821672</v>
      </c>
      <c r="AN13" s="137">
        <v>60072.313456444746</v>
      </c>
      <c r="AO13" s="135">
        <f t="shared" si="1"/>
        <v>206948.18763861194</v>
      </c>
      <c r="AP13" s="133">
        <v>63271.076857717548</v>
      </c>
      <c r="AQ13" s="131">
        <v>39735.133980261977</v>
      </c>
      <c r="AR13" s="141">
        <f t="shared" si="2"/>
        <v>309954.39847659145</v>
      </c>
      <c r="AU13" s="175"/>
    </row>
    <row r="14" spans="1:48">
      <c r="A14" s="47" t="s">
        <v>132</v>
      </c>
      <c r="B14" s="38" t="s">
        <v>134</v>
      </c>
      <c r="C14" s="177" t="s">
        <v>133</v>
      </c>
      <c r="D14" s="133">
        <v>54.158925395512561</v>
      </c>
      <c r="E14" s="133">
        <v>0</v>
      </c>
      <c r="F14" s="133">
        <v>0</v>
      </c>
      <c r="G14" s="133">
        <v>51546.761292899173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14.012672094108984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v>0</v>
      </c>
      <c r="AI14" s="133">
        <v>0</v>
      </c>
      <c r="AJ14" s="133">
        <v>0</v>
      </c>
      <c r="AK14" s="133">
        <v>0</v>
      </c>
      <c r="AL14" s="133">
        <v>8.0945597243445278</v>
      </c>
      <c r="AM14" s="135">
        <f t="shared" si="0"/>
        <v>51623.027450113143</v>
      </c>
      <c r="AN14" s="137">
        <v>18727.081773607915</v>
      </c>
      <c r="AO14" s="135">
        <f t="shared" si="1"/>
        <v>70350.109223721054</v>
      </c>
      <c r="AP14" s="133">
        <v>17970.446119929016</v>
      </c>
      <c r="AQ14" s="131">
        <v>5318.5988798218377</v>
      </c>
      <c r="AR14" s="141">
        <f t="shared" si="2"/>
        <v>93639.154223471909</v>
      </c>
      <c r="AU14" s="175"/>
    </row>
    <row r="15" spans="1:48">
      <c r="A15" s="47" t="s">
        <v>135</v>
      </c>
      <c r="B15" s="38" t="s">
        <v>137</v>
      </c>
      <c r="C15" s="177" t="s">
        <v>136</v>
      </c>
      <c r="D15" s="133">
        <v>0</v>
      </c>
      <c r="E15" s="133">
        <v>0</v>
      </c>
      <c r="F15" s="133">
        <v>355.64986769259428</v>
      </c>
      <c r="G15" s="133">
        <v>1.0553237846227201</v>
      </c>
      <c r="H15" s="133">
        <v>14102.414995221119</v>
      </c>
      <c r="I15" s="133">
        <v>0</v>
      </c>
      <c r="J15" s="133">
        <v>0</v>
      </c>
      <c r="K15" s="133">
        <v>0</v>
      </c>
      <c r="L15" s="133">
        <v>305.84686450774001</v>
      </c>
      <c r="M15" s="133">
        <v>0</v>
      </c>
      <c r="N15" s="133">
        <v>629.49068552195297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22.709139136555631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51.793394502943194</v>
      </c>
      <c r="AI15" s="133">
        <v>0</v>
      </c>
      <c r="AJ15" s="133">
        <v>0</v>
      </c>
      <c r="AK15" s="133">
        <v>0</v>
      </c>
      <c r="AL15" s="133">
        <v>0</v>
      </c>
      <c r="AM15" s="135">
        <f t="shared" si="0"/>
        <v>15468.960270367526</v>
      </c>
      <c r="AN15" s="137">
        <v>15442.471199918204</v>
      </c>
      <c r="AO15" s="135">
        <f t="shared" si="1"/>
        <v>30911.43147028573</v>
      </c>
      <c r="AP15" s="133">
        <v>10232.48090515132</v>
      </c>
      <c r="AQ15" s="131">
        <v>3912.3620435215053</v>
      </c>
      <c r="AR15" s="141">
        <f t="shared" si="2"/>
        <v>45056.274418958557</v>
      </c>
      <c r="AU15" s="175"/>
    </row>
    <row r="16" spans="1:48">
      <c r="A16" s="47" t="s">
        <v>138</v>
      </c>
      <c r="B16" s="38" t="s">
        <v>140</v>
      </c>
      <c r="C16" s="177" t="s">
        <v>139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5790.1760425181919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5">
        <f t="shared" si="0"/>
        <v>5790.1760425181919</v>
      </c>
      <c r="AN16" s="137">
        <v>57201.618488134627</v>
      </c>
      <c r="AO16" s="135">
        <f t="shared" si="1"/>
        <v>62991.79453065282</v>
      </c>
      <c r="AP16" s="133">
        <v>20843.5403966995</v>
      </c>
      <c r="AQ16" s="131">
        <v>49681.576947329435</v>
      </c>
      <c r="AR16" s="141">
        <f t="shared" si="2"/>
        <v>133516.91187468177</v>
      </c>
      <c r="AU16" s="175"/>
    </row>
    <row r="17" spans="1:47">
      <c r="A17" s="47" t="s">
        <v>141</v>
      </c>
      <c r="B17" s="38" t="s">
        <v>143</v>
      </c>
      <c r="C17" s="177" t="s">
        <v>142</v>
      </c>
      <c r="D17" s="133">
        <v>0</v>
      </c>
      <c r="E17" s="133">
        <v>0</v>
      </c>
      <c r="F17" s="133">
        <v>0</v>
      </c>
      <c r="G17" s="133">
        <v>0</v>
      </c>
      <c r="H17" s="133">
        <v>34.519482601869385</v>
      </c>
      <c r="I17" s="133">
        <v>80.342159384854511</v>
      </c>
      <c r="J17" s="133">
        <v>5544.1898970745306</v>
      </c>
      <c r="K17" s="133">
        <v>424.82795962546936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0.1735943545789663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5">
        <f t="shared" si="0"/>
        <v>6084.0530930413033</v>
      </c>
      <c r="AN17" s="137">
        <v>51934.865565139917</v>
      </c>
      <c r="AO17" s="135">
        <f t="shared" si="1"/>
        <v>58018.918658181217</v>
      </c>
      <c r="AP17" s="133">
        <v>22921.831841297953</v>
      </c>
      <c r="AQ17" s="131">
        <v>9222.6312605738876</v>
      </c>
      <c r="AR17" s="141">
        <f t="shared" si="2"/>
        <v>90163.38176005306</v>
      </c>
      <c r="AU17" s="175"/>
    </row>
    <row r="18" spans="1:47">
      <c r="A18" s="47" t="s">
        <v>144</v>
      </c>
      <c r="B18" s="24" t="s">
        <v>146</v>
      </c>
      <c r="C18" s="178" t="s">
        <v>145</v>
      </c>
      <c r="D18" s="133">
        <v>0</v>
      </c>
      <c r="E18" s="133">
        <v>86.015262400374155</v>
      </c>
      <c r="F18" s="133">
        <v>230.58558865413141</v>
      </c>
      <c r="G18" s="133">
        <v>0</v>
      </c>
      <c r="H18" s="133">
        <v>125.19472903108648</v>
      </c>
      <c r="I18" s="133">
        <v>0</v>
      </c>
      <c r="J18" s="133">
        <v>631.66546736054715</v>
      </c>
      <c r="K18" s="133">
        <v>42797.41068329187</v>
      </c>
      <c r="L18" s="133">
        <v>90.890456145023592</v>
      </c>
      <c r="M18" s="133">
        <v>0</v>
      </c>
      <c r="N18" s="133">
        <v>140.0112009440013</v>
      </c>
      <c r="O18" s="133">
        <v>0</v>
      </c>
      <c r="P18" s="133">
        <v>0</v>
      </c>
      <c r="Q18" s="133">
        <v>13.472580733844227</v>
      </c>
      <c r="R18" s="133">
        <v>35960.329046600898</v>
      </c>
      <c r="S18" s="133">
        <v>0</v>
      </c>
      <c r="T18" s="133">
        <v>3.2943557349623567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5">
        <f t="shared" si="0"/>
        <v>80078.869370896733</v>
      </c>
      <c r="AN18" s="137">
        <v>28473.80053614395</v>
      </c>
      <c r="AO18" s="135">
        <f t="shared" si="1"/>
        <v>108552.66990704069</v>
      </c>
      <c r="AP18" s="133">
        <v>29862.131269777143</v>
      </c>
      <c r="AQ18" s="131">
        <v>8616.9556948915288</v>
      </c>
      <c r="AR18" s="141">
        <f t="shared" si="2"/>
        <v>147031.75687170937</v>
      </c>
      <c r="AU18" s="175"/>
    </row>
    <row r="19" spans="1:47">
      <c r="A19" s="47" t="s">
        <v>147</v>
      </c>
      <c r="B19" s="24" t="s">
        <v>149</v>
      </c>
      <c r="C19" s="178" t="s">
        <v>148</v>
      </c>
      <c r="D19" s="133">
        <v>0</v>
      </c>
      <c r="E19" s="133">
        <v>0</v>
      </c>
      <c r="F19" s="133">
        <v>0</v>
      </c>
      <c r="G19" s="133">
        <v>0</v>
      </c>
      <c r="H19" s="133">
        <v>29.414948087986652</v>
      </c>
      <c r="I19" s="133">
        <v>0</v>
      </c>
      <c r="J19" s="133">
        <v>0</v>
      </c>
      <c r="K19" s="133">
        <v>233.29682143819895</v>
      </c>
      <c r="L19" s="133">
        <v>48862.152632572397</v>
      </c>
      <c r="M19" s="133">
        <v>113.33352335337401</v>
      </c>
      <c r="N19" s="133">
        <v>486.10909506131463</v>
      </c>
      <c r="O19" s="133">
        <v>0</v>
      </c>
      <c r="P19" s="133">
        <v>0</v>
      </c>
      <c r="Q19" s="133">
        <v>1322.1841036853236</v>
      </c>
      <c r="R19" s="133">
        <v>0</v>
      </c>
      <c r="S19" s="133">
        <v>0.1765779313599771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9.7317883561992478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5">
        <f t="shared" si="0"/>
        <v>51056.399490486147</v>
      </c>
      <c r="AN19" s="137">
        <v>34594.991028953242</v>
      </c>
      <c r="AO19" s="135">
        <f t="shared" si="1"/>
        <v>85651.390519439388</v>
      </c>
      <c r="AP19" s="133">
        <v>14472.355296474387</v>
      </c>
      <c r="AQ19" s="131">
        <v>7808.1577956053088</v>
      </c>
      <c r="AR19" s="141">
        <f t="shared" si="2"/>
        <v>107931.90361151908</v>
      </c>
      <c r="AU19" s="175"/>
    </row>
    <row r="20" spans="1:47">
      <c r="A20" s="47" t="s">
        <v>298</v>
      </c>
      <c r="B20" s="24" t="s">
        <v>299</v>
      </c>
      <c r="C20" s="178" t="s">
        <v>300</v>
      </c>
      <c r="D20" s="133">
        <v>0</v>
      </c>
      <c r="E20" s="133">
        <v>0</v>
      </c>
      <c r="F20" s="133">
        <v>13.914757661676047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144.60458208075931</v>
      </c>
      <c r="M20" s="133">
        <v>2616.8320545312322</v>
      </c>
      <c r="N20" s="133">
        <v>26.607532030159412</v>
      </c>
      <c r="O20" s="133">
        <v>0</v>
      </c>
      <c r="P20" s="133">
        <v>0</v>
      </c>
      <c r="Q20" s="133">
        <v>0</v>
      </c>
      <c r="R20" s="133">
        <v>81.183339011994846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5">
        <f t="shared" si="0"/>
        <v>2883.142265315822</v>
      </c>
      <c r="AN20" s="137">
        <v>100793.17912881309</v>
      </c>
      <c r="AO20" s="135">
        <f t="shared" si="1"/>
        <v>103676.32139412891</v>
      </c>
      <c r="AP20" s="133">
        <v>23775.43143658575</v>
      </c>
      <c r="AQ20" s="131">
        <v>21135.180847567586</v>
      </c>
      <c r="AR20" s="141">
        <f t="shared" si="2"/>
        <v>148586.93367828225</v>
      </c>
      <c r="AU20" s="175"/>
    </row>
    <row r="21" spans="1:47">
      <c r="A21" s="47" t="s">
        <v>150</v>
      </c>
      <c r="B21" s="24" t="s">
        <v>152</v>
      </c>
      <c r="C21" s="178" t="s">
        <v>151</v>
      </c>
      <c r="D21" s="133">
        <v>0</v>
      </c>
      <c r="E21" s="133">
        <v>0</v>
      </c>
      <c r="F21" s="133">
        <v>0</v>
      </c>
      <c r="G21" s="133">
        <v>0</v>
      </c>
      <c r="H21" s="133">
        <v>126.03885077010359</v>
      </c>
      <c r="I21" s="133">
        <v>0</v>
      </c>
      <c r="J21" s="133">
        <v>0</v>
      </c>
      <c r="K21" s="133">
        <v>0</v>
      </c>
      <c r="L21" s="133">
        <v>19.547062326590179</v>
      </c>
      <c r="M21" s="133">
        <v>0</v>
      </c>
      <c r="N21" s="133">
        <v>11680.443472665307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1850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22.985176883919983</v>
      </c>
      <c r="AM21" s="135">
        <f t="shared" si="0"/>
        <v>13699.014562645922</v>
      </c>
      <c r="AN21" s="137">
        <v>9662.6315297172969</v>
      </c>
      <c r="AO21" s="135">
        <f t="shared" si="1"/>
        <v>23361.646092363218</v>
      </c>
      <c r="AP21" s="133">
        <v>6140.8356803270763</v>
      </c>
      <c r="AQ21" s="131">
        <v>2480.8488473134034</v>
      </c>
      <c r="AR21" s="141">
        <f t="shared" si="2"/>
        <v>31983.330620003697</v>
      </c>
      <c r="AU21" s="175"/>
    </row>
    <row r="22" spans="1:47">
      <c r="A22" s="47" t="s">
        <v>153</v>
      </c>
      <c r="B22" s="24" t="s">
        <v>155</v>
      </c>
      <c r="C22" s="178" t="s">
        <v>154</v>
      </c>
      <c r="D22" s="133">
        <v>0</v>
      </c>
      <c r="E22" s="133">
        <v>968.22253810329084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722.17313748498657</v>
      </c>
      <c r="M22" s="133">
        <v>0</v>
      </c>
      <c r="N22" s="133">
        <v>0</v>
      </c>
      <c r="O22" s="133">
        <v>37362.781890876562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5">
        <f t="shared" si="0"/>
        <v>39053.177566464838</v>
      </c>
      <c r="AN22" s="137">
        <v>21797.118013446965</v>
      </c>
      <c r="AO22" s="135">
        <f t="shared" si="1"/>
        <v>60850.295579911806</v>
      </c>
      <c r="AP22" s="133">
        <v>0</v>
      </c>
      <c r="AQ22" s="131">
        <v>1794.0606193722233</v>
      </c>
      <c r="AR22" s="141">
        <f t="shared" si="2"/>
        <v>62644.356199284026</v>
      </c>
      <c r="AU22" s="175"/>
    </row>
    <row r="23" spans="1:47">
      <c r="A23" s="47" t="s">
        <v>156</v>
      </c>
      <c r="B23" s="24" t="s">
        <v>158</v>
      </c>
      <c r="C23" s="178" t="s">
        <v>157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8162.4036747405298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65.789981124446214</v>
      </c>
      <c r="AI23" s="133">
        <v>0</v>
      </c>
      <c r="AJ23" s="133">
        <v>0</v>
      </c>
      <c r="AK23" s="133">
        <v>0</v>
      </c>
      <c r="AL23" s="133">
        <v>0</v>
      </c>
      <c r="AM23" s="135">
        <f t="shared" si="0"/>
        <v>8228.1936558649759</v>
      </c>
      <c r="AN23" s="137">
        <v>0</v>
      </c>
      <c r="AO23" s="135">
        <f t="shared" si="1"/>
        <v>8228.1936558649759</v>
      </c>
      <c r="AP23" s="133">
        <v>0</v>
      </c>
      <c r="AQ23" s="131">
        <v>-318.37603339502897</v>
      </c>
      <c r="AR23" s="141">
        <f t="shared" si="2"/>
        <v>7909.8176224699473</v>
      </c>
      <c r="AU23" s="175"/>
    </row>
    <row r="24" spans="1:47">
      <c r="A24" s="47" t="s">
        <v>159</v>
      </c>
      <c r="B24" s="24" t="s">
        <v>161</v>
      </c>
      <c r="C24" s="178" t="s">
        <v>160</v>
      </c>
      <c r="D24" s="133">
        <v>0</v>
      </c>
      <c r="E24" s="133">
        <v>0</v>
      </c>
      <c r="F24" s="133">
        <v>0</v>
      </c>
      <c r="G24" s="133">
        <v>0</v>
      </c>
      <c r="H24" s="133">
        <v>9.5132432367356579E-2</v>
      </c>
      <c r="I24" s="133">
        <v>0</v>
      </c>
      <c r="J24" s="133">
        <v>0</v>
      </c>
      <c r="K24" s="133">
        <v>0</v>
      </c>
      <c r="L24" s="133">
        <v>65.763298966270298</v>
      </c>
      <c r="M24" s="133">
        <v>0</v>
      </c>
      <c r="N24" s="133">
        <v>0</v>
      </c>
      <c r="O24" s="133">
        <v>0</v>
      </c>
      <c r="P24" s="133">
        <v>1009.104878738078</v>
      </c>
      <c r="Q24" s="133">
        <v>9991.3302650885198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5">
        <f t="shared" si="0"/>
        <v>11066.293575225236</v>
      </c>
      <c r="AN24" s="137">
        <v>11635.615375101901</v>
      </c>
      <c r="AO24" s="135">
        <f t="shared" si="1"/>
        <v>22701.908950327139</v>
      </c>
      <c r="AP24" s="133">
        <v>2042.4147392458688</v>
      </c>
      <c r="AQ24" s="131">
        <v>1156.344929838187</v>
      </c>
      <c r="AR24" s="141">
        <f t="shared" si="2"/>
        <v>25900.668619411194</v>
      </c>
      <c r="AU24" s="175"/>
    </row>
    <row r="25" spans="1:47">
      <c r="A25" s="47" t="s">
        <v>162</v>
      </c>
      <c r="B25" s="24" t="s">
        <v>164</v>
      </c>
      <c r="C25" s="178" t="s">
        <v>163</v>
      </c>
      <c r="D25" s="133">
        <v>0</v>
      </c>
      <c r="E25" s="133">
        <v>420.82919852061173</v>
      </c>
      <c r="F25" s="133">
        <v>13.822298392811899</v>
      </c>
      <c r="G25" s="133">
        <v>0</v>
      </c>
      <c r="H25" s="133">
        <v>5.7867699574314901</v>
      </c>
      <c r="I25" s="133">
        <v>70.845170758334035</v>
      </c>
      <c r="J25" s="133">
        <v>0</v>
      </c>
      <c r="K25" s="133">
        <v>1511.46813198885</v>
      </c>
      <c r="L25" s="133">
        <v>1262.4529692787376</v>
      </c>
      <c r="M25" s="133">
        <v>4.3560943608531115</v>
      </c>
      <c r="N25" s="133">
        <v>0</v>
      </c>
      <c r="O25" s="133">
        <v>0</v>
      </c>
      <c r="P25" s="133">
        <v>0</v>
      </c>
      <c r="Q25" s="133">
        <v>609.9788512392438</v>
      </c>
      <c r="R25" s="133">
        <v>314497.24736435729</v>
      </c>
      <c r="S25" s="133">
        <v>4.5203950428154132</v>
      </c>
      <c r="T25" s="133">
        <v>67.276619602683652</v>
      </c>
      <c r="U25" s="133">
        <v>235.93812537278021</v>
      </c>
      <c r="V25" s="133">
        <v>0</v>
      </c>
      <c r="W25" s="133">
        <v>0</v>
      </c>
      <c r="X25" s="133">
        <v>0</v>
      </c>
      <c r="Y25" s="133">
        <v>628.04583208213762</v>
      </c>
      <c r="Z25" s="133">
        <v>0</v>
      </c>
      <c r="AA25" s="133">
        <v>0</v>
      </c>
      <c r="AB25" s="133">
        <v>0</v>
      </c>
      <c r="AC25" s="133">
        <v>0</v>
      </c>
      <c r="AD25" s="133">
        <v>25.052332881444102</v>
      </c>
      <c r="AE25" s="133">
        <v>176.04491607765252</v>
      </c>
      <c r="AF25" s="133">
        <v>0</v>
      </c>
      <c r="AG25" s="133">
        <v>0</v>
      </c>
      <c r="AH25" s="133">
        <v>0</v>
      </c>
      <c r="AI25" s="133">
        <v>0</v>
      </c>
      <c r="AJ25" s="133">
        <v>3.6105483778067087</v>
      </c>
      <c r="AK25" s="133">
        <v>0</v>
      </c>
      <c r="AL25" s="133">
        <v>0</v>
      </c>
      <c r="AM25" s="135">
        <f t="shared" si="0"/>
        <v>319537.27561829152</v>
      </c>
      <c r="AN25" s="137">
        <v>299.8041225282106</v>
      </c>
      <c r="AO25" s="135">
        <f t="shared" si="1"/>
        <v>319837.07974081975</v>
      </c>
      <c r="AP25" s="133">
        <v>0</v>
      </c>
      <c r="AQ25" s="131">
        <v>3319.4004803605822</v>
      </c>
      <c r="AR25" s="141">
        <f t="shared" si="2"/>
        <v>323156.48022118036</v>
      </c>
      <c r="AU25" s="175"/>
    </row>
    <row r="26" spans="1:47">
      <c r="A26" s="47" t="s">
        <v>165</v>
      </c>
      <c r="B26" s="24" t="s">
        <v>167</v>
      </c>
      <c r="C26" s="178" t="s">
        <v>166</v>
      </c>
      <c r="D26" s="133">
        <v>0</v>
      </c>
      <c r="E26" s="133">
        <v>0</v>
      </c>
      <c r="F26" s="133">
        <v>0</v>
      </c>
      <c r="G26" s="133">
        <v>40.169657067254199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164.38050807532767</v>
      </c>
      <c r="S26" s="133">
        <v>11937.600099016629</v>
      </c>
      <c r="T26" s="133">
        <v>29763.326866468666</v>
      </c>
      <c r="U26" s="133">
        <v>11.635350305171064</v>
      </c>
      <c r="V26" s="133">
        <v>329.6945843103872</v>
      </c>
      <c r="W26" s="133">
        <v>11.481571579806371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1.7969908244975616</v>
      </c>
      <c r="AJ26" s="133">
        <v>0</v>
      </c>
      <c r="AK26" s="133">
        <v>0</v>
      </c>
      <c r="AL26" s="133">
        <v>0</v>
      </c>
      <c r="AM26" s="135">
        <f t="shared" si="0"/>
        <v>42260.085627647743</v>
      </c>
      <c r="AN26" s="137">
        <v>1456.4823624502471</v>
      </c>
      <c r="AO26" s="135">
        <f t="shared" si="1"/>
        <v>43716.567990097989</v>
      </c>
      <c r="AP26" s="133">
        <v>-23955.20509620657</v>
      </c>
      <c r="AQ26" s="131">
        <v>414.78098023431039</v>
      </c>
      <c r="AR26" s="141">
        <f t="shared" si="2"/>
        <v>20176.14387412573</v>
      </c>
      <c r="AU26" s="175"/>
    </row>
    <row r="27" spans="1:47">
      <c r="A27" s="47" t="s">
        <v>168</v>
      </c>
      <c r="B27" s="25" t="s">
        <v>170</v>
      </c>
      <c r="C27" s="178" t="s">
        <v>169</v>
      </c>
      <c r="D27" s="133">
        <v>17.620218557541712</v>
      </c>
      <c r="E27" s="133">
        <v>101.81339305888103</v>
      </c>
      <c r="F27" s="133">
        <v>1844.7949126589808</v>
      </c>
      <c r="G27" s="133">
        <v>0</v>
      </c>
      <c r="H27" s="133">
        <v>17.201060310394183</v>
      </c>
      <c r="I27" s="133">
        <v>0</v>
      </c>
      <c r="J27" s="133">
        <v>80.214994871754797</v>
      </c>
      <c r="K27" s="133">
        <v>292.39445689433546</v>
      </c>
      <c r="L27" s="133">
        <v>227.74814194708384</v>
      </c>
      <c r="M27" s="133">
        <v>0</v>
      </c>
      <c r="N27" s="133">
        <v>278.16989356618348</v>
      </c>
      <c r="O27" s="133">
        <v>7.9377310603656888</v>
      </c>
      <c r="P27" s="133">
        <v>0</v>
      </c>
      <c r="Q27" s="133">
        <v>0</v>
      </c>
      <c r="R27" s="133">
        <v>3235.6641081740272</v>
      </c>
      <c r="S27" s="133">
        <v>0</v>
      </c>
      <c r="T27" s="133">
        <v>111966.80106909641</v>
      </c>
      <c r="U27" s="133">
        <v>116.53690926111362</v>
      </c>
      <c r="V27" s="133">
        <v>765.05886998606445</v>
      </c>
      <c r="W27" s="133">
        <v>0</v>
      </c>
      <c r="X27" s="133">
        <v>0</v>
      </c>
      <c r="Y27" s="133">
        <v>205.24543303747316</v>
      </c>
      <c r="Z27" s="133">
        <v>31.373537688902729</v>
      </c>
      <c r="AA27" s="133">
        <v>0</v>
      </c>
      <c r="AB27" s="133">
        <v>0</v>
      </c>
      <c r="AC27" s="133">
        <v>0</v>
      </c>
      <c r="AD27" s="133">
        <v>851.68329113948573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5.7988520015492355</v>
      </c>
      <c r="AK27" s="133">
        <v>0</v>
      </c>
      <c r="AL27" s="133">
        <v>0</v>
      </c>
      <c r="AM27" s="135">
        <f t="shared" si="0"/>
        <v>120046.05687331056</v>
      </c>
      <c r="AN27" s="137">
        <v>750.30909580770299</v>
      </c>
      <c r="AO27" s="135">
        <f>SUM(AM27:AN27)</f>
        <v>120796.36596911827</v>
      </c>
      <c r="AP27" s="133">
        <v>-119588.40230942708</v>
      </c>
      <c r="AQ27" s="131">
        <v>2.3425761886237622</v>
      </c>
      <c r="AR27" s="141">
        <f t="shared" si="2"/>
        <v>1210.3062358798115</v>
      </c>
      <c r="AU27" s="175"/>
    </row>
    <row r="28" spans="1:47">
      <c r="A28" s="47" t="s">
        <v>171</v>
      </c>
      <c r="B28" s="24" t="s">
        <v>173</v>
      </c>
      <c r="C28" s="178" t="s">
        <v>172</v>
      </c>
      <c r="D28" s="133">
        <v>0</v>
      </c>
      <c r="E28" s="133">
        <v>97.771564371155151</v>
      </c>
      <c r="F28" s="133">
        <v>1132.7171603807049</v>
      </c>
      <c r="G28" s="133">
        <v>525.47855221054385</v>
      </c>
      <c r="H28" s="133">
        <v>108.37718291795912</v>
      </c>
      <c r="I28" s="133">
        <v>0</v>
      </c>
      <c r="J28" s="133">
        <v>28.78052351863694</v>
      </c>
      <c r="K28" s="133">
        <v>461.48687743296409</v>
      </c>
      <c r="L28" s="133">
        <v>99.987286461109889</v>
      </c>
      <c r="M28" s="133">
        <v>0</v>
      </c>
      <c r="N28" s="133">
        <v>212.29791979867235</v>
      </c>
      <c r="O28" s="133">
        <v>0</v>
      </c>
      <c r="P28" s="133">
        <v>0</v>
      </c>
      <c r="Q28" s="133">
        <v>5.7071348941979014</v>
      </c>
      <c r="R28" s="133">
        <v>2492.2946564059071</v>
      </c>
      <c r="S28" s="133">
        <v>3.4125320216161499</v>
      </c>
      <c r="T28" s="133">
        <v>132.60980632574925</v>
      </c>
      <c r="U28" s="133">
        <v>76709.077995222789</v>
      </c>
      <c r="V28" s="133">
        <v>319.28032053513283</v>
      </c>
      <c r="W28" s="133">
        <v>0</v>
      </c>
      <c r="X28" s="133">
        <v>0</v>
      </c>
      <c r="Y28" s="133">
        <v>574.20109514411024</v>
      </c>
      <c r="Z28" s="133">
        <v>0</v>
      </c>
      <c r="AA28" s="133">
        <v>0</v>
      </c>
      <c r="AB28" s="133">
        <v>0</v>
      </c>
      <c r="AC28" s="133">
        <v>0</v>
      </c>
      <c r="AD28" s="133">
        <v>12.254090423483198</v>
      </c>
      <c r="AE28" s="133">
        <v>42.74519316171078</v>
      </c>
      <c r="AF28" s="133">
        <v>0.65816572169430243</v>
      </c>
      <c r="AG28" s="133">
        <v>17.20675306671988</v>
      </c>
      <c r="AH28" s="133">
        <v>0</v>
      </c>
      <c r="AI28" s="133">
        <v>35.514406417213038</v>
      </c>
      <c r="AJ28" s="133">
        <v>198.55574456041506</v>
      </c>
      <c r="AK28" s="133">
        <v>0</v>
      </c>
      <c r="AL28" s="133">
        <v>20.010723841715812</v>
      </c>
      <c r="AM28" s="135">
        <f t="shared" si="0"/>
        <v>83230.425684834205</v>
      </c>
      <c r="AN28" s="137">
        <v>12513.170138982778</v>
      </c>
      <c r="AO28" s="135">
        <f t="shared" si="1"/>
        <v>95743.595823816984</v>
      </c>
      <c r="AP28" s="133">
        <v>-80616.1076836539</v>
      </c>
      <c r="AQ28" s="131">
        <v>0</v>
      </c>
      <c r="AR28" s="141">
        <f t="shared" si="2"/>
        <v>15127.488140163085</v>
      </c>
      <c r="AU28" s="175"/>
    </row>
    <row r="29" spans="1:47">
      <c r="A29" s="47" t="s">
        <v>174</v>
      </c>
      <c r="B29" s="24" t="s">
        <v>176</v>
      </c>
      <c r="C29" s="178" t="s">
        <v>175</v>
      </c>
      <c r="D29" s="133">
        <v>0</v>
      </c>
      <c r="E29" s="133">
        <v>203.17752834616735</v>
      </c>
      <c r="F29" s="133">
        <v>0</v>
      </c>
      <c r="G29" s="133">
        <v>6.4628814609996859</v>
      </c>
      <c r="H29" s="133">
        <v>0.35278700172840499</v>
      </c>
      <c r="I29" s="133">
        <v>0</v>
      </c>
      <c r="J29" s="133">
        <v>0</v>
      </c>
      <c r="K29" s="133">
        <v>646.9610259638788</v>
      </c>
      <c r="L29" s="133">
        <v>326.17496646502184</v>
      </c>
      <c r="M29" s="133">
        <v>0</v>
      </c>
      <c r="N29" s="133">
        <v>0.45881245300433882</v>
      </c>
      <c r="O29" s="133">
        <v>0</v>
      </c>
      <c r="P29" s="133">
        <v>0</v>
      </c>
      <c r="Q29" s="133">
        <v>0</v>
      </c>
      <c r="R29" s="133">
        <v>7829.2891056540948</v>
      </c>
      <c r="S29" s="133">
        <v>0.5179619319892661</v>
      </c>
      <c r="T29" s="133">
        <v>2251.6290356395343</v>
      </c>
      <c r="U29" s="133">
        <v>76.505296337140621</v>
      </c>
      <c r="V29" s="133">
        <v>56566.122098104221</v>
      </c>
      <c r="W29" s="133">
        <v>2044.0050080039571</v>
      </c>
      <c r="X29" s="133">
        <v>30.362024411171237</v>
      </c>
      <c r="Y29" s="133">
        <v>29.510422965021462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125.07242401021304</v>
      </c>
      <c r="AH29" s="133">
        <v>0</v>
      </c>
      <c r="AI29" s="133">
        <v>8.0791240538125066</v>
      </c>
      <c r="AJ29" s="133">
        <v>0</v>
      </c>
      <c r="AK29" s="133">
        <v>0</v>
      </c>
      <c r="AL29" s="133">
        <v>0</v>
      </c>
      <c r="AM29" s="135">
        <f t="shared" si="0"/>
        <v>70144.68050280193</v>
      </c>
      <c r="AN29" s="137">
        <v>22812.109937511388</v>
      </c>
      <c r="AO29" s="135">
        <f t="shared" si="1"/>
        <v>92956.790440313314</v>
      </c>
      <c r="AP29" s="133">
        <v>-42288.754889271862</v>
      </c>
      <c r="AQ29" s="131">
        <v>-299.60305769188642</v>
      </c>
      <c r="AR29" s="141">
        <f t="shared" si="2"/>
        <v>50368.432493349566</v>
      </c>
      <c r="AU29" s="175"/>
    </row>
    <row r="30" spans="1:47">
      <c r="A30" s="47" t="s">
        <v>177</v>
      </c>
      <c r="B30" s="24" t="s">
        <v>179</v>
      </c>
      <c r="C30" s="178" t="s">
        <v>178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6.4532825084590479</v>
      </c>
      <c r="S30" s="133">
        <v>0</v>
      </c>
      <c r="T30" s="133">
        <v>0</v>
      </c>
      <c r="U30" s="133">
        <v>0</v>
      </c>
      <c r="V30" s="133">
        <v>38.773462898267368</v>
      </c>
      <c r="W30" s="133">
        <v>26980.817075209863</v>
      </c>
      <c r="X30" s="133">
        <v>0</v>
      </c>
      <c r="Y30" s="133">
        <v>86.416449373675306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176.11210059155812</v>
      </c>
      <c r="AI30" s="133">
        <v>0</v>
      </c>
      <c r="AJ30" s="133">
        <v>0</v>
      </c>
      <c r="AK30" s="133">
        <v>0</v>
      </c>
      <c r="AL30" s="133">
        <v>0</v>
      </c>
      <c r="AM30" s="135">
        <f t="shared" si="0"/>
        <v>27288.572370581824</v>
      </c>
      <c r="AN30" s="137">
        <v>41123.811423012681</v>
      </c>
      <c r="AO30" s="135">
        <f t="shared" si="1"/>
        <v>68412.383793594505</v>
      </c>
      <c r="AP30" s="133">
        <v>-8123.1682922147456</v>
      </c>
      <c r="AQ30" s="131">
        <v>123.81268485214608</v>
      </c>
      <c r="AR30" s="141">
        <f t="shared" si="2"/>
        <v>60413.02818623191</v>
      </c>
      <c r="AU30" s="175"/>
    </row>
    <row r="31" spans="1:47">
      <c r="A31" s="47" t="s">
        <v>180</v>
      </c>
      <c r="B31" s="24" t="s">
        <v>182</v>
      </c>
      <c r="C31" s="178" t="s">
        <v>181</v>
      </c>
      <c r="D31" s="133">
        <v>0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8076.5078999999996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5">
        <f t="shared" si="0"/>
        <v>8076.5078999999996</v>
      </c>
      <c r="AN31" s="137">
        <v>190.96038686916651</v>
      </c>
      <c r="AO31" s="135">
        <f t="shared" si="1"/>
        <v>8267.4682868691652</v>
      </c>
      <c r="AP31" s="133">
        <v>132.74989803738396</v>
      </c>
      <c r="AQ31" s="131">
        <v>25.979846807247835</v>
      </c>
      <c r="AR31" s="141">
        <f t="shared" si="2"/>
        <v>8426.1980317137968</v>
      </c>
      <c r="AU31" s="175"/>
    </row>
    <row r="32" spans="1:47">
      <c r="A32" s="47" t="s">
        <v>183</v>
      </c>
      <c r="B32" s="24" t="s">
        <v>185</v>
      </c>
      <c r="C32" s="178" t="s">
        <v>184</v>
      </c>
      <c r="D32" s="133">
        <v>216.25404768407282</v>
      </c>
      <c r="E32" s="133">
        <v>97.896048238164752</v>
      </c>
      <c r="F32" s="133">
        <v>0</v>
      </c>
      <c r="G32" s="133">
        <v>57.667845844922248</v>
      </c>
      <c r="H32" s="133">
        <v>24.384726872632346</v>
      </c>
      <c r="I32" s="133">
        <v>0</v>
      </c>
      <c r="J32" s="133">
        <v>0</v>
      </c>
      <c r="K32" s="133">
        <v>0.87011120303442835</v>
      </c>
      <c r="L32" s="133">
        <v>29.083951995203495</v>
      </c>
      <c r="M32" s="133">
        <v>0</v>
      </c>
      <c r="N32" s="133">
        <v>0</v>
      </c>
      <c r="O32" s="133">
        <v>0</v>
      </c>
      <c r="P32" s="133">
        <v>0</v>
      </c>
      <c r="Q32" s="133">
        <v>32.334193761226146</v>
      </c>
      <c r="R32" s="133">
        <v>3360.3091995218647</v>
      </c>
      <c r="S32" s="133">
        <v>0.74162731171190377</v>
      </c>
      <c r="T32" s="133">
        <v>26.102684636810235</v>
      </c>
      <c r="U32" s="133">
        <v>118.51739441944062</v>
      </c>
      <c r="V32" s="133">
        <v>6.7400091943309626</v>
      </c>
      <c r="W32" s="133">
        <v>1.1107610718325815</v>
      </c>
      <c r="X32" s="133">
        <v>0</v>
      </c>
      <c r="Y32" s="133">
        <v>47835.068832635094</v>
      </c>
      <c r="Z32" s="133">
        <v>0</v>
      </c>
      <c r="AA32" s="133">
        <v>0</v>
      </c>
      <c r="AB32" s="133">
        <v>0</v>
      </c>
      <c r="AC32" s="133">
        <v>0</v>
      </c>
      <c r="AD32" s="133">
        <v>49.080379580341926</v>
      </c>
      <c r="AE32" s="133">
        <v>0</v>
      </c>
      <c r="AF32" s="133">
        <v>0</v>
      </c>
      <c r="AG32" s="133">
        <v>17.931359054499051</v>
      </c>
      <c r="AH32" s="133">
        <v>0</v>
      </c>
      <c r="AI32" s="133">
        <v>63.188065114475485</v>
      </c>
      <c r="AJ32" s="133">
        <v>0</v>
      </c>
      <c r="AK32" s="133">
        <v>44.189150004669557</v>
      </c>
      <c r="AL32" s="133">
        <v>15.710885946360937</v>
      </c>
      <c r="AM32" s="135">
        <f t="shared" si="0"/>
        <v>51997.18127409069</v>
      </c>
      <c r="AN32" s="137">
        <v>43292.540168550891</v>
      </c>
      <c r="AO32" s="135">
        <f t="shared" si="1"/>
        <v>95289.721442641574</v>
      </c>
      <c r="AP32" s="133">
        <v>0</v>
      </c>
      <c r="AQ32" s="131">
        <v>-59.266867494070567</v>
      </c>
      <c r="AR32" s="141">
        <f t="shared" si="2"/>
        <v>95230.454575147509</v>
      </c>
      <c r="AU32" s="175"/>
    </row>
    <row r="33" spans="1:47">
      <c r="A33" s="47" t="s">
        <v>186</v>
      </c>
      <c r="B33" s="24" t="s">
        <v>188</v>
      </c>
      <c r="C33" s="178" t="s">
        <v>187</v>
      </c>
      <c r="D33" s="133">
        <v>0</v>
      </c>
      <c r="E33" s="133">
        <v>0</v>
      </c>
      <c r="F33" s="133">
        <v>0</v>
      </c>
      <c r="G33" s="133">
        <v>0</v>
      </c>
      <c r="H33" s="133">
        <v>556.5160383646413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175.70517696814676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23200.030658858464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85.549606573402357</v>
      </c>
      <c r="AI33" s="133">
        <v>1561.4545679548664</v>
      </c>
      <c r="AJ33" s="133">
        <v>0</v>
      </c>
      <c r="AK33" s="133">
        <v>0</v>
      </c>
      <c r="AL33" s="133">
        <v>0</v>
      </c>
      <c r="AM33" s="135">
        <f t="shared" si="0"/>
        <v>25579.256048719522</v>
      </c>
      <c r="AN33" s="137">
        <v>3585.4532331125602</v>
      </c>
      <c r="AO33" s="135">
        <f t="shared" si="1"/>
        <v>29164.709281832082</v>
      </c>
      <c r="AP33" s="133">
        <v>1744.4687358944384</v>
      </c>
      <c r="AQ33" s="131">
        <v>797.44708546689697</v>
      </c>
      <c r="AR33" s="141">
        <f t="shared" si="2"/>
        <v>31706.625103193419</v>
      </c>
      <c r="AU33" s="175"/>
    </row>
    <row r="34" spans="1:47">
      <c r="A34" s="47" t="s">
        <v>189</v>
      </c>
      <c r="B34" s="24" t="s">
        <v>191</v>
      </c>
      <c r="C34" s="178" t="s">
        <v>190</v>
      </c>
      <c r="D34" s="133">
        <v>0</v>
      </c>
      <c r="E34" s="133">
        <v>0</v>
      </c>
      <c r="F34" s="133">
        <v>0</v>
      </c>
      <c r="G34" s="133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5.28330644370767E-2</v>
      </c>
      <c r="V34" s="133">
        <v>0</v>
      </c>
      <c r="W34" s="133">
        <v>0</v>
      </c>
      <c r="X34" s="133">
        <v>0</v>
      </c>
      <c r="Y34" s="133">
        <v>0</v>
      </c>
      <c r="Z34" s="133">
        <v>675.59657693391648</v>
      </c>
      <c r="AA34" s="133">
        <v>74940.460343916347</v>
      </c>
      <c r="AB34" s="133">
        <v>0</v>
      </c>
      <c r="AC34" s="133">
        <v>0</v>
      </c>
      <c r="AD34" s="133">
        <v>0</v>
      </c>
      <c r="AE34" s="133">
        <v>0</v>
      </c>
      <c r="AF34" s="133">
        <v>0</v>
      </c>
      <c r="AG34" s="133">
        <v>0</v>
      </c>
      <c r="AH34" s="133">
        <v>0</v>
      </c>
      <c r="AI34" s="133">
        <v>0</v>
      </c>
      <c r="AJ34" s="133">
        <v>0</v>
      </c>
      <c r="AK34" s="133">
        <v>0</v>
      </c>
      <c r="AL34" s="133">
        <v>0</v>
      </c>
      <c r="AM34" s="135">
        <f t="shared" si="0"/>
        <v>75616.109753914701</v>
      </c>
      <c r="AN34" s="137">
        <v>19711.672840770952</v>
      </c>
      <c r="AO34" s="135">
        <f t="shared" si="1"/>
        <v>95327.782594685646</v>
      </c>
      <c r="AP34" s="133">
        <v>0</v>
      </c>
      <c r="AQ34" s="131">
        <v>1113.6183205800025</v>
      </c>
      <c r="AR34" s="141">
        <f t="shared" si="2"/>
        <v>96441.400915265651</v>
      </c>
      <c r="AU34" s="175"/>
    </row>
    <row r="35" spans="1:47">
      <c r="A35" s="47" t="s">
        <v>192</v>
      </c>
      <c r="B35" s="24" t="s">
        <v>194</v>
      </c>
      <c r="C35" s="178" t="s">
        <v>193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2.9044014631728525</v>
      </c>
      <c r="U35" s="133">
        <v>0</v>
      </c>
      <c r="V35" s="133">
        <v>0</v>
      </c>
      <c r="W35" s="133">
        <v>1.3345815130904608</v>
      </c>
      <c r="X35" s="133">
        <v>0</v>
      </c>
      <c r="Y35" s="133">
        <v>0</v>
      </c>
      <c r="Z35" s="133">
        <v>0</v>
      </c>
      <c r="AA35" s="133">
        <v>12.002146784145101</v>
      </c>
      <c r="AB35" s="133">
        <v>5875.6329701770755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5">
        <f t="shared" si="0"/>
        <v>5891.8740999374841</v>
      </c>
      <c r="AN35" s="137">
        <v>1873.8036877795178</v>
      </c>
      <c r="AO35" s="135">
        <f t="shared" si="1"/>
        <v>7765.6777877170016</v>
      </c>
      <c r="AP35" s="133">
        <v>0</v>
      </c>
      <c r="AQ35" s="131">
        <v>87.082878507853792</v>
      </c>
      <c r="AR35" s="141">
        <f t="shared" si="2"/>
        <v>7852.7606662248554</v>
      </c>
      <c r="AU35" s="175"/>
    </row>
    <row r="36" spans="1:47">
      <c r="A36" s="47" t="s">
        <v>195</v>
      </c>
      <c r="B36" s="24" t="s">
        <v>197</v>
      </c>
      <c r="C36" s="178" t="s">
        <v>196</v>
      </c>
      <c r="D36" s="133">
        <v>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959</v>
      </c>
      <c r="Y36" s="133">
        <v>0</v>
      </c>
      <c r="Z36" s="133">
        <v>0</v>
      </c>
      <c r="AA36" s="133">
        <v>0</v>
      </c>
      <c r="AB36" s="133">
        <v>0</v>
      </c>
      <c r="AC36" s="133">
        <v>55430.16759840228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5">
        <f t="shared" si="0"/>
        <v>56389.16759840228</v>
      </c>
      <c r="AN36" s="137">
        <v>5930.2326591893561</v>
      </c>
      <c r="AO36" s="135">
        <f t="shared" si="1"/>
        <v>62319.400257591638</v>
      </c>
      <c r="AP36" s="133">
        <v>0</v>
      </c>
      <c r="AQ36" s="131">
        <v>303.26991323444003</v>
      </c>
      <c r="AR36" s="141">
        <f t="shared" si="2"/>
        <v>62622.670170826081</v>
      </c>
      <c r="AU36" s="175"/>
    </row>
    <row r="37" spans="1:47">
      <c r="A37" s="47" t="s">
        <v>198</v>
      </c>
      <c r="B37" s="22" t="s">
        <v>200</v>
      </c>
      <c r="C37" s="179" t="s">
        <v>199</v>
      </c>
      <c r="D37" s="133">
        <v>0</v>
      </c>
      <c r="E37" s="133">
        <v>177.23773569204812</v>
      </c>
      <c r="F37" s="133">
        <v>26.758751984570846</v>
      </c>
      <c r="G37" s="133">
        <v>260.47108711786672</v>
      </c>
      <c r="H37" s="133">
        <v>263.8568352098639</v>
      </c>
      <c r="I37" s="133">
        <v>0</v>
      </c>
      <c r="J37" s="133">
        <v>12.941173823848825</v>
      </c>
      <c r="K37" s="133">
        <v>2.885626591371711</v>
      </c>
      <c r="L37" s="133">
        <v>81.617671069440632</v>
      </c>
      <c r="M37" s="133">
        <v>0</v>
      </c>
      <c r="N37" s="133">
        <v>7.8510907399389511</v>
      </c>
      <c r="O37" s="133">
        <v>0</v>
      </c>
      <c r="P37" s="133">
        <v>0</v>
      </c>
      <c r="Q37" s="133">
        <v>15.661875103093914</v>
      </c>
      <c r="R37" s="133">
        <v>13799.79581942261</v>
      </c>
      <c r="S37" s="133">
        <v>66.20495239790074</v>
      </c>
      <c r="T37" s="133">
        <v>57.729767388314748</v>
      </c>
      <c r="U37" s="133">
        <v>31.467373178722884</v>
      </c>
      <c r="V37" s="133">
        <v>29.742858284816453</v>
      </c>
      <c r="W37" s="133">
        <v>35.11895644134502</v>
      </c>
      <c r="X37" s="133">
        <v>0</v>
      </c>
      <c r="Y37" s="133">
        <v>27.891488511864146</v>
      </c>
      <c r="Z37" s="133">
        <v>0</v>
      </c>
      <c r="AA37" s="133">
        <v>0</v>
      </c>
      <c r="AB37" s="133">
        <v>0</v>
      </c>
      <c r="AC37" s="133">
        <v>0</v>
      </c>
      <c r="AD37" s="133">
        <v>98293.438275958324</v>
      </c>
      <c r="AE37" s="133">
        <v>0</v>
      </c>
      <c r="AF37" s="133">
        <v>0</v>
      </c>
      <c r="AG37" s="133">
        <v>10.371338235651107</v>
      </c>
      <c r="AH37" s="133">
        <v>0</v>
      </c>
      <c r="AI37" s="133">
        <v>0</v>
      </c>
      <c r="AJ37" s="133">
        <v>16.154380865368477</v>
      </c>
      <c r="AK37" s="133">
        <v>0</v>
      </c>
      <c r="AL37" s="133">
        <v>0.85111915986195674</v>
      </c>
      <c r="AM37" s="135">
        <f t="shared" si="0"/>
        <v>113218.04817717682</v>
      </c>
      <c r="AN37" s="137">
        <v>0</v>
      </c>
      <c r="AO37" s="135">
        <f t="shared" si="1"/>
        <v>113218.04817717682</v>
      </c>
      <c r="AP37" s="133">
        <v>0</v>
      </c>
      <c r="AQ37" s="131">
        <v>67.566296937598878</v>
      </c>
      <c r="AR37" s="141">
        <f t="shared" si="2"/>
        <v>113285.61447411442</v>
      </c>
      <c r="AU37" s="175"/>
    </row>
    <row r="38" spans="1:47">
      <c r="A38" s="47" t="s">
        <v>201</v>
      </c>
      <c r="B38" s="24" t="s">
        <v>203</v>
      </c>
      <c r="C38" s="178" t="s">
        <v>202</v>
      </c>
      <c r="D38" s="133">
        <v>0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2.8491952536936047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62.415274959301428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52053.389886804711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5">
        <f t="shared" si="0"/>
        <v>52118.654357017709</v>
      </c>
      <c r="AN38" s="137">
        <v>4944.4969202085504</v>
      </c>
      <c r="AO38" s="135">
        <f t="shared" si="1"/>
        <v>57063.151277226258</v>
      </c>
      <c r="AP38" s="133">
        <v>0</v>
      </c>
      <c r="AQ38" s="131">
        <v>552.3715600067676</v>
      </c>
      <c r="AR38" s="141">
        <f t="shared" si="2"/>
        <v>57615.522837233024</v>
      </c>
      <c r="AU38" s="175"/>
    </row>
    <row r="39" spans="1:47">
      <c r="A39" s="47" t="s">
        <v>204</v>
      </c>
      <c r="B39" s="24" t="s">
        <v>206</v>
      </c>
      <c r="C39" s="178" t="s">
        <v>205</v>
      </c>
      <c r="D39" s="133">
        <v>1091.9542597104501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4.0217867523896871</v>
      </c>
      <c r="AA39" s="133">
        <v>0</v>
      </c>
      <c r="AB39" s="133">
        <v>0</v>
      </c>
      <c r="AC39" s="133">
        <v>0</v>
      </c>
      <c r="AD39" s="133">
        <v>0</v>
      </c>
      <c r="AE39" s="133">
        <v>2530</v>
      </c>
      <c r="AF39" s="133">
        <v>16340.075829356027</v>
      </c>
      <c r="AG39" s="133">
        <v>2.1091191892894199</v>
      </c>
      <c r="AH39" s="133">
        <v>251.97849740979353</v>
      </c>
      <c r="AI39" s="133">
        <v>0.28336878539581944</v>
      </c>
      <c r="AJ39" s="133">
        <v>0</v>
      </c>
      <c r="AK39" s="133">
        <v>0</v>
      </c>
      <c r="AL39" s="133">
        <v>0</v>
      </c>
      <c r="AM39" s="135">
        <f t="shared" si="0"/>
        <v>20220.422861203344</v>
      </c>
      <c r="AN39" s="137">
        <v>4425.0522564953399</v>
      </c>
      <c r="AO39" s="135">
        <f t="shared" si="1"/>
        <v>24645.475117698683</v>
      </c>
      <c r="AP39" s="133">
        <v>154.72702923097972</v>
      </c>
      <c r="AQ39" s="131">
        <v>114.13841621388856</v>
      </c>
      <c r="AR39" s="141">
        <f t="shared" si="2"/>
        <v>24914.340563143553</v>
      </c>
      <c r="AU39" s="175"/>
    </row>
    <row r="40" spans="1:47">
      <c r="A40" s="47" t="s">
        <v>207</v>
      </c>
      <c r="B40" s="24" t="s">
        <v>209</v>
      </c>
      <c r="C40" s="178" t="s">
        <v>208</v>
      </c>
      <c r="D40" s="133">
        <v>0</v>
      </c>
      <c r="E40" s="133">
        <v>2.0166952234147684</v>
      </c>
      <c r="F40" s="133">
        <v>2.6361637572422176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4.0537429671324521</v>
      </c>
      <c r="O40" s="133">
        <v>0</v>
      </c>
      <c r="P40" s="133">
        <v>0</v>
      </c>
      <c r="Q40" s="133">
        <v>0</v>
      </c>
      <c r="R40" s="133">
        <v>7015.0575002923379</v>
      </c>
      <c r="S40" s="133">
        <v>38.954399642687683</v>
      </c>
      <c r="T40" s="133">
        <v>12.895498402718216</v>
      </c>
      <c r="U40" s="133">
        <v>1.6000870943800374</v>
      </c>
      <c r="V40" s="133">
        <v>12.27077004557322</v>
      </c>
      <c r="W40" s="133">
        <v>78.314911415039603</v>
      </c>
      <c r="X40" s="133">
        <v>0</v>
      </c>
      <c r="Y40" s="133">
        <v>33.384071692464929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64272.088062110073</v>
      </c>
      <c r="AH40" s="133">
        <v>982.49575707652809</v>
      </c>
      <c r="AI40" s="133">
        <v>1.9051245013958695</v>
      </c>
      <c r="AJ40" s="133">
        <v>0</v>
      </c>
      <c r="AK40" s="133">
        <v>0</v>
      </c>
      <c r="AL40" s="133">
        <v>0</v>
      </c>
      <c r="AM40" s="135">
        <f t="shared" si="0"/>
        <v>72457.67278422098</v>
      </c>
      <c r="AN40" s="137">
        <v>10406.040835087953</v>
      </c>
      <c r="AO40" s="135">
        <f>SUM(AM40:AN40)</f>
        <v>82863.713619308939</v>
      </c>
      <c r="AP40" s="133">
        <v>0</v>
      </c>
      <c r="AQ40" s="131">
        <v>282.76042399428741</v>
      </c>
      <c r="AR40" s="141">
        <f t="shared" si="2"/>
        <v>83146.474043303228</v>
      </c>
      <c r="AU40" s="175"/>
    </row>
    <row r="41" spans="1:47">
      <c r="A41" s="47" t="s">
        <v>210</v>
      </c>
      <c r="B41" s="24" t="s">
        <v>212</v>
      </c>
      <c r="C41" s="178" t="s">
        <v>211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72149.040597647356</v>
      </c>
      <c r="AI41" s="133">
        <v>680.45704801391184</v>
      </c>
      <c r="AJ41" s="133">
        <v>632.36189015864602</v>
      </c>
      <c r="AK41" s="133">
        <v>0</v>
      </c>
      <c r="AL41" s="133">
        <v>0</v>
      </c>
      <c r="AM41" s="135">
        <f t="shared" si="0"/>
        <v>73461.859535819909</v>
      </c>
      <c r="AN41" s="137">
        <v>3950.9621055222719</v>
      </c>
      <c r="AO41" s="135">
        <f t="shared" si="1"/>
        <v>77412.821641342176</v>
      </c>
      <c r="AP41" s="133">
        <v>0</v>
      </c>
      <c r="AQ41" s="131">
        <v>9.8073945564473348</v>
      </c>
      <c r="AR41" s="141">
        <f t="shared" si="2"/>
        <v>77422.62903589863</v>
      </c>
      <c r="AU41" s="175"/>
    </row>
    <row r="42" spans="1:47">
      <c r="A42" s="47" t="s">
        <v>213</v>
      </c>
      <c r="B42" s="24" t="s">
        <v>215</v>
      </c>
      <c r="C42" s="178" t="s">
        <v>214</v>
      </c>
      <c r="D42" s="133">
        <v>0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92.158080741686319</v>
      </c>
      <c r="S42" s="133">
        <v>0.83907217012907631</v>
      </c>
      <c r="T42" s="133">
        <v>3.620649627399652</v>
      </c>
      <c r="U42" s="133">
        <v>11.872344337074523</v>
      </c>
      <c r="V42" s="133">
        <v>0</v>
      </c>
      <c r="W42" s="133">
        <v>0</v>
      </c>
      <c r="X42" s="133">
        <v>0</v>
      </c>
      <c r="Y42" s="133">
        <v>44.424999001910209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1684.1631624918343</v>
      </c>
      <c r="AI42" s="133">
        <v>70114.257216223778</v>
      </c>
      <c r="AJ42" s="133">
        <v>0</v>
      </c>
      <c r="AK42" s="133">
        <v>0</v>
      </c>
      <c r="AL42" s="133">
        <v>0</v>
      </c>
      <c r="AM42" s="135">
        <f t="shared" si="0"/>
        <v>71951.335524593815</v>
      </c>
      <c r="AN42" s="137">
        <v>5015.8392929836127</v>
      </c>
      <c r="AO42" s="135">
        <f t="shared" si="1"/>
        <v>76967.174817577426</v>
      </c>
      <c r="AP42" s="133">
        <v>0</v>
      </c>
      <c r="AQ42" s="131">
        <v>18.381860494780959</v>
      </c>
      <c r="AR42" s="141">
        <f t="shared" si="2"/>
        <v>76985.5566780722</v>
      </c>
      <c r="AU42" s="175"/>
    </row>
    <row r="43" spans="1:47">
      <c r="A43" s="47" t="s">
        <v>216</v>
      </c>
      <c r="B43" s="24" t="s">
        <v>218</v>
      </c>
      <c r="C43" s="178" t="s">
        <v>217</v>
      </c>
      <c r="D43" s="133">
        <v>0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5.5511820859463725</v>
      </c>
      <c r="M43" s="133">
        <v>0</v>
      </c>
      <c r="N43" s="133">
        <v>0</v>
      </c>
      <c r="O43" s="133">
        <v>0</v>
      </c>
      <c r="P43" s="133">
        <v>0</v>
      </c>
      <c r="Q43" s="133">
        <v>4.8276747629608483</v>
      </c>
      <c r="R43" s="133">
        <v>10.255237805682803</v>
      </c>
      <c r="S43" s="133">
        <v>0</v>
      </c>
      <c r="T43" s="133">
        <v>0</v>
      </c>
      <c r="U43" s="133">
        <v>8.8435002287032543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3254.7746905680115</v>
      </c>
      <c r="AI43" s="133">
        <v>219.22204368637463</v>
      </c>
      <c r="AJ43" s="133">
        <v>60536.450598136289</v>
      </c>
      <c r="AK43" s="133">
        <v>0</v>
      </c>
      <c r="AL43" s="133">
        <v>1.7331881073552575</v>
      </c>
      <c r="AM43" s="135">
        <f t="shared" si="0"/>
        <v>64041.658115381324</v>
      </c>
      <c r="AN43" s="137">
        <v>11080.372870473395</v>
      </c>
      <c r="AO43" s="135">
        <f t="shared" si="1"/>
        <v>75122.030985854712</v>
      </c>
      <c r="AP43" s="133">
        <v>0</v>
      </c>
      <c r="AQ43" s="131">
        <v>35.914752653096585</v>
      </c>
      <c r="AR43" s="141">
        <f t="shared" si="2"/>
        <v>75157.945738507813</v>
      </c>
      <c r="AU43" s="175"/>
    </row>
    <row r="44" spans="1:47" s="26" customFormat="1">
      <c r="A44" s="47" t="s">
        <v>219</v>
      </c>
      <c r="B44" s="24" t="s">
        <v>220</v>
      </c>
      <c r="C44" s="178" t="s">
        <v>64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36.770757155941332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55.977505077142808</v>
      </c>
      <c r="AI44" s="133">
        <v>20.434286728632678</v>
      </c>
      <c r="AJ44" s="133">
        <v>0</v>
      </c>
      <c r="AK44" s="133">
        <v>25592.28787801864</v>
      </c>
      <c r="AL44" s="133">
        <v>3.8687234539179851</v>
      </c>
      <c r="AM44" s="135">
        <f t="shared" si="0"/>
        <v>25709.339150434276</v>
      </c>
      <c r="AN44" s="137">
        <v>22157.641269834858</v>
      </c>
      <c r="AO44" s="135">
        <f t="shared" si="1"/>
        <v>47866.98042026913</v>
      </c>
      <c r="AP44" s="133">
        <v>106.53812835768994</v>
      </c>
      <c r="AQ44" s="131">
        <v>5257.7414412300968</v>
      </c>
      <c r="AR44" s="141">
        <f t="shared" si="2"/>
        <v>53231.259989856917</v>
      </c>
      <c r="AT44" s="100"/>
      <c r="AU44" s="175"/>
    </row>
    <row r="45" spans="1:47" s="26" customFormat="1">
      <c r="A45" s="47" t="s">
        <v>221</v>
      </c>
      <c r="B45" s="28" t="s">
        <v>222</v>
      </c>
      <c r="C45" s="180" t="s">
        <v>65</v>
      </c>
      <c r="D45" s="133">
        <v>0</v>
      </c>
      <c r="E45" s="133">
        <v>11.485286382954566</v>
      </c>
      <c r="F45" s="133">
        <v>0</v>
      </c>
      <c r="G45" s="133">
        <v>0</v>
      </c>
      <c r="H45" s="133">
        <v>8.4426069090039011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2.4290071041406174</v>
      </c>
      <c r="O45" s="133">
        <v>0</v>
      </c>
      <c r="P45" s="133">
        <v>0</v>
      </c>
      <c r="Q45" s="133">
        <v>0</v>
      </c>
      <c r="R45" s="133">
        <v>1.5941078942297613</v>
      </c>
      <c r="S45" s="133">
        <v>0</v>
      </c>
      <c r="T45" s="133">
        <v>0</v>
      </c>
      <c r="U45" s="133">
        <v>0.43775967676434979</v>
      </c>
      <c r="V45" s="133">
        <v>0</v>
      </c>
      <c r="W45" s="133">
        <v>0</v>
      </c>
      <c r="X45" s="133">
        <v>0</v>
      </c>
      <c r="Y45" s="133">
        <v>872.11501438932999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37940.48218361567</v>
      </c>
      <c r="AM45" s="135">
        <f t="shared" si="0"/>
        <v>38836.98596597209</v>
      </c>
      <c r="AN45" s="137">
        <v>6023.947603076369</v>
      </c>
      <c r="AO45" s="135">
        <f t="shared" si="1"/>
        <v>44860.933569048459</v>
      </c>
      <c r="AP45" s="133">
        <v>0</v>
      </c>
      <c r="AQ45" s="131">
        <v>68.32263511187891</v>
      </c>
      <c r="AR45" s="141">
        <f t="shared" si="2"/>
        <v>44929.256204160338</v>
      </c>
      <c r="AT45" s="100"/>
      <c r="AU45" s="175"/>
    </row>
    <row r="46" spans="1:47" s="26" customFormat="1" ht="15" thickBot="1">
      <c r="A46" s="68" t="s">
        <v>223</v>
      </c>
      <c r="B46" s="29" t="s">
        <v>225</v>
      </c>
      <c r="C46" s="181" t="s">
        <v>224</v>
      </c>
      <c r="D46" s="134">
        <f>SUM(D11:D45)</f>
        <v>386708.03025655914</v>
      </c>
      <c r="E46" s="96">
        <f>SUM(E11:E45)</f>
        <v>122048.44723455158</v>
      </c>
      <c r="F46" s="96">
        <f t="shared" ref="F46:AL46" si="3">SUM(F11:F45)</f>
        <v>45270.540274307365</v>
      </c>
      <c r="G46" s="96">
        <f t="shared" si="3"/>
        <v>52438.06664038539</v>
      </c>
      <c r="H46" s="96">
        <f t="shared" si="3"/>
        <v>15481.602755886193</v>
      </c>
      <c r="I46" s="96">
        <f t="shared" si="3"/>
        <v>6413.2730722382821</v>
      </c>
      <c r="J46" s="96">
        <f t="shared" si="3"/>
        <v>6297.7920566493185</v>
      </c>
      <c r="K46" s="96">
        <f t="shared" si="3"/>
        <v>46420.512490842964</v>
      </c>
      <c r="L46" s="96">
        <f t="shared" si="3"/>
        <v>53423.857189480419</v>
      </c>
      <c r="M46" s="96">
        <f t="shared" si="3"/>
        <v>2734.5216722454593</v>
      </c>
      <c r="N46" s="96">
        <f t="shared" si="3"/>
        <v>13482.744793980632</v>
      </c>
      <c r="O46" s="96">
        <f t="shared" si="3"/>
        <v>37370.719621936929</v>
      </c>
      <c r="P46" s="96">
        <f t="shared" si="3"/>
        <v>9171.5085534786085</v>
      </c>
      <c r="Q46" s="96">
        <f t="shared" si="3"/>
        <v>11995.49667926841</v>
      </c>
      <c r="R46" s="96">
        <f t="shared" si="3"/>
        <v>389537.94051925326</v>
      </c>
      <c r="S46" s="96">
        <f t="shared" si="3"/>
        <v>12052.967617466838</v>
      </c>
      <c r="T46" s="96">
        <f t="shared" si="3"/>
        <v>144288.19075438642</v>
      </c>
      <c r="U46" s="96">
        <f t="shared" si="3"/>
        <v>77322.658562853074</v>
      </c>
      <c r="V46" s="96">
        <f t="shared" si="3"/>
        <v>58067.682973358795</v>
      </c>
      <c r="W46" s="96">
        <f t="shared" si="3"/>
        <v>29152.182865234932</v>
      </c>
      <c r="X46" s="96">
        <f t="shared" si="3"/>
        <v>9065.8699244111704</v>
      </c>
      <c r="Y46" s="96">
        <f t="shared" si="3"/>
        <v>50382.806184345231</v>
      </c>
      <c r="Z46" s="96">
        <f t="shared" si="3"/>
        <v>23933.73169937023</v>
      </c>
      <c r="AA46" s="96">
        <f t="shared" si="3"/>
        <v>74952.462490700491</v>
      </c>
      <c r="AB46" s="96">
        <f t="shared" si="3"/>
        <v>5875.6329701770755</v>
      </c>
      <c r="AC46" s="96">
        <f t="shared" si="3"/>
        <v>55430.16759840228</v>
      </c>
      <c r="AD46" s="96">
        <f t="shared" si="3"/>
        <v>99231.508369983072</v>
      </c>
      <c r="AE46" s="96">
        <f t="shared" si="3"/>
        <v>56652.179996044077</v>
      </c>
      <c r="AF46" s="96">
        <f t="shared" si="3"/>
        <v>16340.73399507772</v>
      </c>
      <c r="AG46" s="96">
        <f t="shared" si="3"/>
        <v>64444.779055666448</v>
      </c>
      <c r="AH46" s="96">
        <f t="shared" si="3"/>
        <v>78806.168991116807</v>
      </c>
      <c r="AI46" s="96">
        <f t="shared" si="3"/>
        <v>72706.592242304352</v>
      </c>
      <c r="AJ46" s="96">
        <f t="shared" si="3"/>
        <v>61392.932014100072</v>
      </c>
      <c r="AK46" s="96">
        <f t="shared" si="3"/>
        <v>25636.47702802331</v>
      </c>
      <c r="AL46" s="132">
        <f t="shared" si="3"/>
        <v>38013.736560733145</v>
      </c>
      <c r="AM46" s="139">
        <f t="shared" si="0"/>
        <v>2252544.5157048199</v>
      </c>
      <c r="AN46" s="138">
        <f>SUM(AN11:AN45)</f>
        <v>658512.01693401614</v>
      </c>
      <c r="AO46" s="139">
        <f>SUM(AO11:AO45)</f>
        <v>2911056.5326388353</v>
      </c>
      <c r="AP46" s="134">
        <f>SUM(AP11:AP45)</f>
        <v>2.1231016944511794E-11</v>
      </c>
      <c r="AQ46" s="132">
        <f>SUM(AQ11:AQ45)</f>
        <v>177461.45708896115</v>
      </c>
      <c r="AR46" s="142">
        <f>SUM(AR11:AR45)</f>
        <v>3088517.9897277961</v>
      </c>
      <c r="AT46" s="100"/>
      <c r="AU46" s="175"/>
    </row>
    <row r="47" spans="1:47" s="26" customFormat="1">
      <c r="A47" s="30"/>
      <c r="B47" s="30"/>
      <c r="AT47" s="102"/>
    </row>
    <row r="48" spans="1:47" s="26" customFormat="1">
      <c r="A48" s="30"/>
      <c r="H48" s="97"/>
      <c r="I48" s="97"/>
      <c r="J48" s="97"/>
      <c r="AM48" s="51"/>
      <c r="AN48" s="51"/>
      <c r="AQ48" s="102"/>
      <c r="AT48" s="102"/>
    </row>
    <row r="49" spans="1:46" s="26" customFormat="1">
      <c r="A49" s="3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130"/>
      <c r="AN49" s="130"/>
      <c r="AO49" s="130"/>
      <c r="AP49" s="130"/>
      <c r="AQ49" s="130"/>
      <c r="AR49" s="51"/>
      <c r="AT49" s="102"/>
    </row>
    <row r="50" spans="1:46" s="26" customFormat="1">
      <c r="A50" s="3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T50" s="102"/>
    </row>
    <row r="51" spans="1:46" s="26" customFormat="1">
      <c r="A51" s="30"/>
      <c r="C51" s="30"/>
      <c r="AD51" s="51"/>
      <c r="AM51" s="51"/>
      <c r="AN51" s="51"/>
      <c r="AO51" s="51"/>
      <c r="AP51" s="51"/>
      <c r="AQ51" s="51"/>
      <c r="AR51" s="51"/>
      <c r="AT51" s="102"/>
    </row>
    <row r="52" spans="1:46" s="26" customFormat="1">
      <c r="A52" s="30"/>
      <c r="C52" s="30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T52" s="102"/>
    </row>
    <row r="53" spans="1:46" s="26" customFormat="1">
      <c r="A53" s="30"/>
      <c r="C53" s="30"/>
      <c r="AD53" s="51"/>
      <c r="AT53" s="102"/>
    </row>
    <row r="54" spans="1:46" s="26" customFormat="1">
      <c r="A54" s="30"/>
      <c r="C54" s="30"/>
      <c r="AD54" s="51"/>
      <c r="AM54" s="51"/>
      <c r="AN54" s="51"/>
      <c r="AQ54" s="51"/>
      <c r="AT54" s="102"/>
    </row>
    <row r="55" spans="1:46" s="26" customFormat="1">
      <c r="A55" s="30"/>
      <c r="C55" s="30"/>
      <c r="I55" s="26" t="s">
        <v>66</v>
      </c>
      <c r="AD55" s="51"/>
      <c r="AT55" s="102"/>
    </row>
    <row r="56" spans="1:46" s="26" customFormat="1">
      <c r="A56" s="30"/>
      <c r="C56" s="30"/>
      <c r="AD56" s="51"/>
      <c r="AM56" s="218"/>
      <c r="AN56" s="218"/>
      <c r="AO56" s="218"/>
      <c r="AP56" s="218"/>
      <c r="AQ56" s="218"/>
      <c r="AT56" s="102"/>
    </row>
    <row r="57" spans="1:46" s="26" customFormat="1">
      <c r="A57" s="30"/>
      <c r="C57" s="30"/>
      <c r="AD57" s="51"/>
      <c r="AT57" s="102"/>
    </row>
    <row r="58" spans="1:46" s="26" customFormat="1">
      <c r="A58" s="30"/>
      <c r="C58" s="30"/>
      <c r="AD58" s="51"/>
      <c r="AE58" s="26" t="s">
        <v>66</v>
      </c>
      <c r="AT58" s="102"/>
    </row>
    <row r="59" spans="1:46" s="26" customFormat="1">
      <c r="A59" s="30"/>
      <c r="C59" s="30"/>
      <c r="I59" s="26" t="s">
        <v>66</v>
      </c>
      <c r="AD59" s="51"/>
      <c r="AT59" s="102"/>
    </row>
    <row r="60" spans="1:46" s="26" customFormat="1">
      <c r="A60" s="30"/>
      <c r="C60" s="30"/>
      <c r="AD60" s="51"/>
      <c r="AT60" s="102"/>
    </row>
    <row r="61" spans="1:46" s="26" customFormat="1">
      <c r="A61" s="30"/>
      <c r="C61" s="30"/>
      <c r="AD61" s="51"/>
      <c r="AT61" s="102"/>
    </row>
    <row r="62" spans="1:46" s="26" customFormat="1">
      <c r="A62" s="30"/>
      <c r="C62" s="30"/>
      <c r="AD62" s="51"/>
      <c r="AT62" s="102"/>
    </row>
    <row r="63" spans="1:46" s="26" customFormat="1">
      <c r="A63" s="30"/>
      <c r="C63" s="30"/>
      <c r="AD63" s="51"/>
      <c r="AT63" s="102"/>
    </row>
    <row r="64" spans="1:46" s="26" customFormat="1">
      <c r="A64" s="30"/>
      <c r="C64" s="30"/>
      <c r="AD64" s="51"/>
      <c r="AT64" s="102"/>
    </row>
    <row r="65" spans="1:46" s="26" customFormat="1">
      <c r="A65" s="30"/>
      <c r="C65" s="30"/>
      <c r="AD65" s="51"/>
      <c r="AT65" s="102"/>
    </row>
    <row r="66" spans="1:46" s="26" customFormat="1">
      <c r="A66" s="30"/>
      <c r="C66" s="30"/>
      <c r="AD66" s="51"/>
      <c r="AT66" s="102"/>
    </row>
    <row r="67" spans="1:46" s="26" customFormat="1">
      <c r="A67" s="30"/>
      <c r="C67" s="30"/>
      <c r="AD67" s="51"/>
      <c r="AT67" s="102"/>
    </row>
    <row r="68" spans="1:46" s="26" customFormat="1">
      <c r="A68" s="30"/>
      <c r="C68" s="30"/>
      <c r="AD68" s="51"/>
      <c r="AT68" s="102"/>
    </row>
    <row r="69" spans="1:46" s="26" customFormat="1">
      <c r="A69" s="30"/>
      <c r="C69" s="30"/>
      <c r="AD69" s="51"/>
      <c r="AT69" s="102"/>
    </row>
    <row r="70" spans="1:46" s="26" customFormat="1">
      <c r="A70" s="30"/>
      <c r="C70" s="30"/>
      <c r="AD70" s="51"/>
      <c r="AT70" s="102"/>
    </row>
    <row r="71" spans="1:46" s="26" customFormat="1">
      <c r="A71" s="30"/>
      <c r="C71" s="30"/>
      <c r="AD71" s="51"/>
      <c r="AT71" s="102"/>
    </row>
    <row r="72" spans="1:46" s="26" customFormat="1">
      <c r="A72" s="30"/>
      <c r="C72" s="30"/>
      <c r="AD72" s="51"/>
      <c r="AT72" s="102"/>
    </row>
    <row r="73" spans="1:46" s="26" customFormat="1">
      <c r="A73" s="30"/>
      <c r="C73" s="30"/>
      <c r="AD73" s="51"/>
      <c r="AT73" s="102"/>
    </row>
    <row r="74" spans="1:46" s="26" customFormat="1">
      <c r="A74" s="30"/>
      <c r="C74" s="30"/>
      <c r="AD74" s="51"/>
      <c r="AT74" s="102"/>
    </row>
    <row r="75" spans="1:46" s="26" customFormat="1">
      <c r="A75" s="30"/>
      <c r="C75" s="30"/>
      <c r="AD75" s="51"/>
      <c r="AT75" s="102"/>
    </row>
    <row r="76" spans="1:46" s="26" customFormat="1">
      <c r="A76" s="30"/>
      <c r="C76" s="30"/>
      <c r="AD76" s="51"/>
      <c r="AT76" s="102"/>
    </row>
    <row r="77" spans="1:46" s="26" customFormat="1">
      <c r="A77" s="30"/>
      <c r="C77" s="30"/>
      <c r="AD77" s="51"/>
      <c r="AT77" s="102"/>
    </row>
    <row r="78" spans="1:46" s="26" customFormat="1">
      <c r="A78" s="30"/>
      <c r="C78" s="30"/>
      <c r="AD78" s="51"/>
      <c r="AT78" s="102"/>
    </row>
    <row r="79" spans="1:46" s="26" customFormat="1">
      <c r="A79" s="30"/>
      <c r="C79" s="30"/>
      <c r="AD79" s="51"/>
      <c r="AT79" s="102"/>
    </row>
    <row r="80" spans="1:46" s="26" customFormat="1">
      <c r="A80" s="30"/>
      <c r="C80" s="30"/>
      <c r="AD80" s="51"/>
      <c r="AT80" s="102"/>
    </row>
    <row r="81" spans="1:46" s="26" customFormat="1">
      <c r="A81" s="30"/>
      <c r="C81" s="30"/>
      <c r="AD81" s="51"/>
      <c r="AT81" s="102"/>
    </row>
    <row r="82" spans="1:46" s="26" customFormat="1">
      <c r="A82" s="30"/>
      <c r="C82" s="30"/>
      <c r="AD82" s="51"/>
      <c r="AT82" s="102"/>
    </row>
    <row r="83" spans="1:46" s="26" customFormat="1">
      <c r="A83" s="30"/>
      <c r="C83" s="30"/>
      <c r="AD83" s="51"/>
      <c r="AT83" s="102"/>
    </row>
    <row r="84" spans="1:46" s="26" customFormat="1">
      <c r="A84" s="30"/>
      <c r="C84" s="30"/>
      <c r="AD84" s="51"/>
      <c r="AT84" s="102"/>
    </row>
    <row r="85" spans="1:46" s="26" customFormat="1">
      <c r="A85" s="30"/>
      <c r="C85" s="30"/>
      <c r="AD85" s="51"/>
      <c r="AT85" s="102"/>
    </row>
    <row r="86" spans="1:46" s="26" customFormat="1">
      <c r="A86" s="30"/>
      <c r="C86" s="30"/>
      <c r="AD86" s="51"/>
      <c r="AT86" s="102"/>
    </row>
    <row r="87" spans="1:46" s="26" customFormat="1">
      <c r="A87" s="30"/>
      <c r="C87" s="30"/>
      <c r="AD87" s="51"/>
      <c r="AT87" s="102"/>
    </row>
    <row r="88" spans="1:46" s="26" customFormat="1">
      <c r="A88" s="30"/>
      <c r="C88" s="30"/>
      <c r="AD88" s="51"/>
      <c r="AT88" s="102"/>
    </row>
    <row r="89" spans="1:46" s="26" customFormat="1">
      <c r="A89" s="30"/>
      <c r="C89" s="30"/>
      <c r="AT89" s="102"/>
    </row>
    <row r="90" spans="1:46" s="26" customFormat="1">
      <c r="A90" s="30"/>
      <c r="C90" s="30"/>
      <c r="AT90" s="102"/>
    </row>
    <row r="91" spans="1:46" s="26" customFormat="1">
      <c r="A91" s="30"/>
      <c r="C91" s="30"/>
      <c r="AT91" s="102"/>
    </row>
    <row r="92" spans="1:46" s="26" customFormat="1">
      <c r="A92" s="30"/>
      <c r="C92" s="30"/>
      <c r="AT92" s="102"/>
    </row>
    <row r="93" spans="1:46" s="26" customFormat="1">
      <c r="A93" s="30"/>
      <c r="C93" s="30"/>
      <c r="AT93" s="102"/>
    </row>
    <row r="94" spans="1:46" s="26" customFormat="1">
      <c r="A94" s="30"/>
      <c r="C94" s="30"/>
      <c r="AT94" s="102"/>
    </row>
    <row r="95" spans="1:46" s="26" customFormat="1">
      <c r="A95" s="30"/>
      <c r="C95" s="30"/>
      <c r="AT95" s="102"/>
    </row>
    <row r="96" spans="1:46" s="26" customFormat="1">
      <c r="A96" s="30"/>
      <c r="C96" s="30"/>
      <c r="AT96" s="102"/>
    </row>
    <row r="97" spans="1:46" s="26" customFormat="1">
      <c r="A97" s="30"/>
      <c r="C97" s="30"/>
      <c r="AT97" s="102"/>
    </row>
    <row r="98" spans="1:46" s="26" customFormat="1">
      <c r="A98" s="30"/>
      <c r="C98" s="30"/>
      <c r="AT98" s="102"/>
    </row>
    <row r="99" spans="1:46" s="26" customFormat="1">
      <c r="A99" s="30"/>
      <c r="C99" s="30"/>
      <c r="AT99" s="102"/>
    </row>
    <row r="100" spans="1:46" s="26" customFormat="1">
      <c r="A100" s="30"/>
      <c r="C100" s="30"/>
      <c r="AT100" s="102"/>
    </row>
    <row r="101" spans="1:46" s="26" customFormat="1">
      <c r="A101" s="30"/>
      <c r="C101" s="30"/>
      <c r="AT101" s="102"/>
    </row>
    <row r="102" spans="1:46" s="26" customFormat="1">
      <c r="A102" s="30"/>
      <c r="C102" s="30"/>
      <c r="AT102" s="102"/>
    </row>
    <row r="103" spans="1:46" s="26" customFormat="1">
      <c r="A103" s="30"/>
      <c r="C103" s="30"/>
      <c r="AT103" s="102"/>
    </row>
    <row r="104" spans="1:46" s="26" customFormat="1">
      <c r="A104" s="30"/>
      <c r="C104" s="30"/>
      <c r="AT104" s="102"/>
    </row>
    <row r="105" spans="1:46" s="26" customFormat="1">
      <c r="A105" s="30"/>
      <c r="C105" s="30"/>
      <c r="AT105" s="102"/>
    </row>
    <row r="106" spans="1:46" s="26" customFormat="1">
      <c r="A106" s="30"/>
      <c r="C106" s="30"/>
      <c r="AT106" s="102"/>
    </row>
    <row r="107" spans="1:46" s="26" customFormat="1">
      <c r="A107" s="30"/>
      <c r="C107" s="30"/>
      <c r="AT107" s="102"/>
    </row>
    <row r="108" spans="1:46" s="26" customFormat="1">
      <c r="A108" s="30"/>
      <c r="C108" s="30"/>
      <c r="AT108" s="102"/>
    </row>
    <row r="109" spans="1:46" s="26" customFormat="1">
      <c r="A109" s="30"/>
      <c r="C109" s="30"/>
      <c r="AT109" s="102"/>
    </row>
    <row r="110" spans="1:46" s="26" customFormat="1">
      <c r="A110" s="30"/>
      <c r="C110" s="30"/>
      <c r="AT110" s="102"/>
    </row>
    <row r="111" spans="1:46" s="26" customFormat="1">
      <c r="A111" s="30"/>
      <c r="C111" s="30"/>
      <c r="AT111" s="102"/>
    </row>
    <row r="112" spans="1:46" s="26" customFormat="1">
      <c r="A112" s="30"/>
      <c r="C112" s="30"/>
      <c r="AT112" s="102"/>
    </row>
    <row r="113" spans="1:46" s="26" customFormat="1">
      <c r="A113" s="30"/>
      <c r="C113" s="30"/>
      <c r="AT113" s="102"/>
    </row>
    <row r="114" spans="1:46" s="26" customFormat="1">
      <c r="A114" s="30"/>
      <c r="C114" s="30"/>
      <c r="AT114" s="102"/>
    </row>
    <row r="115" spans="1:46" s="26" customFormat="1">
      <c r="A115" s="30"/>
      <c r="C115" s="30"/>
      <c r="AT115" s="102"/>
    </row>
    <row r="116" spans="1:46" s="26" customFormat="1">
      <c r="A116" s="30"/>
      <c r="C116" s="30"/>
      <c r="AT116" s="102"/>
    </row>
    <row r="117" spans="1:46" s="26" customFormat="1">
      <c r="A117" s="30"/>
      <c r="C117" s="30"/>
      <c r="AT117" s="102"/>
    </row>
    <row r="118" spans="1:46" s="26" customFormat="1">
      <c r="A118" s="30"/>
      <c r="C118" s="30"/>
      <c r="AT118" s="102"/>
    </row>
    <row r="119" spans="1:46" s="26" customFormat="1">
      <c r="A119" s="30"/>
      <c r="C119" s="30"/>
      <c r="AT119" s="102"/>
    </row>
    <row r="120" spans="1:46" s="26" customFormat="1">
      <c r="A120" s="30"/>
      <c r="C120" s="30"/>
      <c r="AT120" s="102"/>
    </row>
    <row r="121" spans="1:46" s="26" customFormat="1">
      <c r="A121" s="30"/>
      <c r="C121" s="30"/>
      <c r="AT121" s="102"/>
    </row>
    <row r="122" spans="1:46" s="26" customFormat="1">
      <c r="A122" s="30"/>
      <c r="C122" s="30"/>
      <c r="AT122" s="102"/>
    </row>
    <row r="123" spans="1:46" s="26" customFormat="1">
      <c r="A123" s="30"/>
      <c r="C123" s="30"/>
      <c r="AT123" s="102"/>
    </row>
    <row r="124" spans="1:46" s="26" customFormat="1">
      <c r="A124" s="30"/>
      <c r="C124" s="30"/>
      <c r="AT124" s="102"/>
    </row>
    <row r="125" spans="1:46" s="26" customFormat="1">
      <c r="A125" s="30"/>
      <c r="C125" s="30"/>
      <c r="AT125" s="102"/>
    </row>
    <row r="126" spans="1:46" s="26" customFormat="1">
      <c r="A126" s="30"/>
      <c r="C126" s="30"/>
      <c r="AT126" s="102"/>
    </row>
    <row r="127" spans="1:46" s="26" customFormat="1">
      <c r="A127" s="30"/>
      <c r="C127" s="30"/>
      <c r="AT127" s="102"/>
    </row>
    <row r="128" spans="1:46" s="26" customFormat="1">
      <c r="A128" s="30"/>
      <c r="C128" s="30"/>
      <c r="AT128" s="102"/>
    </row>
    <row r="129" spans="1:46" s="26" customFormat="1">
      <c r="A129" s="30"/>
      <c r="C129" s="30"/>
      <c r="AT129" s="102"/>
    </row>
    <row r="130" spans="1:46" s="26" customFormat="1">
      <c r="A130" s="30"/>
      <c r="C130" s="30"/>
      <c r="AT130" s="102"/>
    </row>
    <row r="131" spans="1:46" s="26" customFormat="1">
      <c r="A131" s="30"/>
      <c r="C131" s="30"/>
      <c r="AT131" s="102"/>
    </row>
    <row r="132" spans="1:46" s="26" customFormat="1">
      <c r="A132" s="30"/>
      <c r="C132" s="30"/>
      <c r="AT132" s="102"/>
    </row>
    <row r="133" spans="1:46" s="26" customFormat="1">
      <c r="A133" s="30"/>
      <c r="C133" s="30"/>
      <c r="AT133" s="102"/>
    </row>
    <row r="134" spans="1:46" s="26" customFormat="1">
      <c r="A134" s="30"/>
      <c r="C134" s="30"/>
      <c r="AT134" s="102"/>
    </row>
    <row r="135" spans="1:46" s="26" customFormat="1">
      <c r="A135" s="30"/>
      <c r="C135" s="30"/>
      <c r="AT135" s="102"/>
    </row>
    <row r="136" spans="1:46" s="26" customFormat="1">
      <c r="A136" s="30"/>
      <c r="C136" s="30"/>
      <c r="AT136" s="102"/>
    </row>
    <row r="137" spans="1:46" s="26" customFormat="1">
      <c r="A137" s="30"/>
      <c r="C137" s="30"/>
      <c r="AT137" s="102"/>
    </row>
    <row r="138" spans="1:46" s="26" customFormat="1">
      <c r="A138" s="30"/>
      <c r="C138" s="30"/>
      <c r="AT138" s="102"/>
    </row>
    <row r="139" spans="1:46" s="26" customFormat="1">
      <c r="A139" s="30"/>
      <c r="C139" s="30"/>
      <c r="AT139" s="102"/>
    </row>
    <row r="140" spans="1:46" s="26" customFormat="1">
      <c r="A140" s="30"/>
      <c r="C140" s="30"/>
      <c r="AT140" s="102"/>
    </row>
    <row r="141" spans="1:46" s="26" customFormat="1">
      <c r="A141" s="30"/>
      <c r="C141" s="30"/>
      <c r="AT141" s="102"/>
    </row>
    <row r="142" spans="1:46" s="26" customFormat="1">
      <c r="A142" s="30"/>
      <c r="C142" s="30"/>
      <c r="AT142" s="102"/>
    </row>
    <row r="143" spans="1:46" s="26" customFormat="1">
      <c r="A143" s="30"/>
      <c r="C143" s="30"/>
      <c r="AT143" s="102"/>
    </row>
    <row r="144" spans="1:46" s="26" customFormat="1">
      <c r="A144" s="30"/>
      <c r="C144" s="30"/>
      <c r="AT144" s="102"/>
    </row>
    <row r="145" spans="1:46" s="26" customFormat="1">
      <c r="A145" s="30"/>
      <c r="C145" s="30"/>
      <c r="AT145" s="102"/>
    </row>
    <row r="146" spans="1:46" s="26" customFormat="1">
      <c r="A146" s="30"/>
      <c r="C146" s="30"/>
      <c r="AT146" s="102"/>
    </row>
    <row r="147" spans="1:46" s="26" customFormat="1">
      <c r="A147" s="30"/>
      <c r="C147" s="30"/>
      <c r="AT147" s="102"/>
    </row>
    <row r="148" spans="1:46" s="26" customFormat="1">
      <c r="A148" s="30"/>
      <c r="C148" s="30"/>
      <c r="AT148" s="102"/>
    </row>
    <row r="149" spans="1:46" s="26" customFormat="1">
      <c r="A149" s="30"/>
      <c r="C149" s="30"/>
      <c r="AT149" s="102"/>
    </row>
    <row r="150" spans="1:46" s="26" customFormat="1">
      <c r="A150" s="30"/>
      <c r="C150" s="30"/>
      <c r="AT150" s="102"/>
    </row>
    <row r="151" spans="1:46" s="26" customFormat="1">
      <c r="A151" s="30"/>
      <c r="C151" s="30"/>
      <c r="AT151" s="102"/>
    </row>
    <row r="152" spans="1:46" s="26" customFormat="1">
      <c r="A152" s="30"/>
      <c r="C152" s="30"/>
      <c r="AT152" s="102"/>
    </row>
    <row r="153" spans="1:46" s="26" customFormat="1">
      <c r="A153" s="30"/>
      <c r="C153" s="30"/>
      <c r="AT153" s="102"/>
    </row>
    <row r="154" spans="1:46" s="26" customFormat="1">
      <c r="A154" s="30"/>
      <c r="C154" s="30"/>
      <c r="AT154" s="102"/>
    </row>
    <row r="155" spans="1:46" s="26" customFormat="1">
      <c r="A155" s="30"/>
      <c r="C155" s="30"/>
      <c r="AT155" s="102"/>
    </row>
    <row r="156" spans="1:46" s="26" customFormat="1">
      <c r="A156" s="30"/>
      <c r="C156" s="30"/>
      <c r="AT156" s="102"/>
    </row>
    <row r="157" spans="1:46" s="26" customFormat="1">
      <c r="A157" s="30"/>
      <c r="C157" s="30"/>
      <c r="AT157" s="102"/>
    </row>
    <row r="158" spans="1:46" s="26" customFormat="1">
      <c r="A158" s="30"/>
      <c r="C158" s="30"/>
      <c r="AT158" s="102"/>
    </row>
    <row r="159" spans="1:46" s="26" customFormat="1">
      <c r="A159" s="30"/>
      <c r="C159" s="30"/>
      <c r="AT159" s="102"/>
    </row>
    <row r="160" spans="1:46" s="26" customFormat="1">
      <c r="A160" s="30"/>
      <c r="B160" s="30"/>
      <c r="C160" s="30"/>
      <c r="AT160" s="102"/>
    </row>
    <row r="161" spans="1:46" s="26" customFormat="1">
      <c r="A161" s="30"/>
      <c r="B161" s="30"/>
      <c r="C161" s="30"/>
      <c r="AT161" s="102"/>
    </row>
    <row r="162" spans="1:46" s="26" customFormat="1">
      <c r="A162" s="30"/>
      <c r="B162" s="30"/>
      <c r="C162" s="30"/>
      <c r="AT162" s="102"/>
    </row>
    <row r="163" spans="1:46" s="26" customFormat="1">
      <c r="A163" s="30"/>
      <c r="B163" s="30"/>
      <c r="C163" s="30"/>
      <c r="AT163" s="102"/>
    </row>
    <row r="164" spans="1:46" s="26" customFormat="1">
      <c r="A164" s="30"/>
      <c r="B164" s="30"/>
      <c r="C164" s="30"/>
      <c r="AT164" s="102"/>
    </row>
    <row r="165" spans="1:46" s="26" customFormat="1">
      <c r="A165" s="30"/>
      <c r="B165" s="30"/>
      <c r="C165" s="30"/>
      <c r="AT165" s="102"/>
    </row>
    <row r="166" spans="1:46" s="26" customFormat="1">
      <c r="A166" s="30"/>
      <c r="B166" s="30"/>
      <c r="C166" s="30"/>
      <c r="AT166" s="102"/>
    </row>
    <row r="167" spans="1:46" s="26" customFormat="1">
      <c r="A167" s="30"/>
      <c r="B167" s="30"/>
      <c r="C167" s="30"/>
      <c r="AT167" s="102"/>
    </row>
    <row r="168" spans="1:46" s="26" customFormat="1">
      <c r="A168" s="30"/>
      <c r="B168" s="30"/>
      <c r="C168" s="30"/>
      <c r="AT168" s="102"/>
    </row>
    <row r="169" spans="1:46" s="26" customFormat="1">
      <c r="A169" s="30"/>
      <c r="B169" s="30"/>
      <c r="C169" s="30"/>
      <c r="AT169" s="102"/>
    </row>
  </sheetData>
  <sheetProtection selectLockedCells="1" selectUnlockedCells="1"/>
  <mergeCells count="8">
    <mergeCell ref="X5:AF5"/>
    <mergeCell ref="AP5:AQ5"/>
    <mergeCell ref="A6:B9"/>
    <mergeCell ref="A2:B2"/>
    <mergeCell ref="A4:B4"/>
    <mergeCell ref="D5:I5"/>
    <mergeCell ref="J5:Q5"/>
    <mergeCell ref="R5:W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Kapaku-Cover</vt:lpstr>
      <vt:lpstr>Permbajtja-Content</vt:lpstr>
      <vt:lpstr>sup12pp</vt:lpstr>
      <vt:lpstr>use12pp</vt:lpstr>
      <vt:lpstr>siot_12</vt:lpstr>
      <vt:lpstr>sup13pp</vt:lpstr>
      <vt:lpstr>use13pp</vt:lpstr>
      <vt:lpstr>siot_13</vt:lpstr>
      <vt:lpstr>sup14pp</vt:lpstr>
      <vt:lpstr>use14pp</vt:lpstr>
      <vt:lpstr>'Kapaku-Cover'!Print_Area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2017-10-16T07:11:41Z</dcterms:modified>
</cp:coreProperties>
</file>