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\\ss02\100_vjetori_i_Statistikave_Zyrtare\Publikimet 2025\Arkiva\PBB\PBB TR4-2024\irena\"/>
    </mc:Choice>
  </mc:AlternateContent>
  <xr:revisionPtr revIDLastSave="0" documentId="13_ncr:1_{052B9CA7-CA5D-4BE6-A892-DA655DC18C57}" xr6:coauthVersionLast="36" xr6:coauthVersionMax="36" xr10:uidLastSave="{00000000-0000-0000-0000-000000000000}"/>
  <bookViews>
    <workbookView xWindow="0" yWindow="0" windowWidth="28800" windowHeight="12300" tabRatio="636" xr2:uid="{00000000-000D-0000-FFFF-FFFF00000000}"/>
  </bookViews>
  <sheets>
    <sheet name="Kapaku-Cover" sheetId="17" r:id="rId1"/>
    <sheet name="Permbajtja-Content" sheetId="15" r:id="rId2"/>
    <sheet name="sup09pp" sheetId="31" r:id="rId3"/>
    <sheet name="use09pp" sheetId="30" r:id="rId4"/>
    <sheet name="sup10pp" sheetId="28" r:id="rId5"/>
    <sheet name="use10pp" sheetId="29" r:id="rId6"/>
    <sheet name="sup11pp" sheetId="18" r:id="rId7"/>
    <sheet name="use11pp" sheetId="19" r:id="rId8"/>
    <sheet name="siot_11" sheetId="23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ad" localSheetId="2">#REF!</definedName>
    <definedName name="ad" localSheetId="4">#REF!</definedName>
    <definedName name="ad" localSheetId="3">#REF!</definedName>
    <definedName name="ad" localSheetId="5">#REF!</definedName>
    <definedName name="ad">#REF!</definedName>
    <definedName name="Admin2">OFFSET('[1]Mes Admin'!$Y$4,'[1]Mes Admin'!$X$1,0,1,5)</definedName>
    <definedName name="Arsim2">OFFSET('[1]Mes Arsimi'!$U$3,'[1]Mes Arsimi'!$X$1,0,1,5)</definedName>
    <definedName name="datab" localSheetId="2">#REF!</definedName>
    <definedName name="datab" localSheetId="4">#REF!</definedName>
    <definedName name="datab" localSheetId="3">#REF!</definedName>
    <definedName name="datab" localSheetId="5">#REF!</definedName>
    <definedName name="datab">#REF!</definedName>
    <definedName name="_xlnm.Database" localSheetId="2">#REF!</definedName>
    <definedName name="_xlnm.Database" localSheetId="4">#REF!</definedName>
    <definedName name="_xlnm.Database" localSheetId="3">#REF!</definedName>
    <definedName name="_xlnm.Database" localSheetId="5">#REF!</definedName>
    <definedName name="_xlnm.Database">#REF!</definedName>
    <definedName name="df" localSheetId="2">#REF!</definedName>
    <definedName name="df">#REF!</definedName>
    <definedName name="dfd" localSheetId="2">#REF!</definedName>
    <definedName name="dfd" localSheetId="4">#REF!</definedName>
    <definedName name="dfd" localSheetId="3">#REF!</definedName>
    <definedName name="dfd" localSheetId="5">#REF!</definedName>
    <definedName name="dfd">#REF!</definedName>
    <definedName name="DL">[2]Temp!$AF$3:$AK$42</definedName>
    <definedName name="DU">[2]Temp!$AM$3:$AR$42</definedName>
    <definedName name="Edu">OFFSET('[3]Nr Education'!$Z$2,'[3]Nr Education'!$X$1,0,1,8)</definedName>
    <definedName name="Health">OFFSET('[3]Nr Health'!$X$3,'[3]Nr Health'!$V$1,0,1,8)</definedName>
    <definedName name="Health2">OFFSET('[1]Mes Shend'!$X$2,'[1]Mes Shend'!$X$1,0,1,5)</definedName>
    <definedName name="keyflag">[2]Input!$P$1</definedName>
    <definedName name="Lidh">OFFSET([3]Other!$X$2,[3]Other!$V$1,0,1,8)</definedName>
    <definedName name="other2">OFFSET('[1]Other 92'!$V$2,'[1]Other 92'!$X$1,0,1,5)</definedName>
    <definedName name="_xlnm.Print_Area" localSheetId="0">'Kapaku-Cover'!$A$1:$J$42</definedName>
    <definedName name="Prov">OFFSET([3]Admin!$Y$2,[3]Admin!$X$1,0,1,8)</definedName>
    <definedName name="renta05">'[4]ConstantePisani(25)'!$G$50</definedName>
    <definedName name="scrForecast">[2]Forecast!$A$1:$L$65536</definedName>
    <definedName name="scrInput">[2]Input!$A$1:$K$65536</definedName>
    <definedName name="scrOutput">[2]Output!$A$1:$U$40</definedName>
    <definedName name="Shih">OFFSET([5]FromMoF!$A$61,[5]FromMoF!$D$78,1,1,8)</definedName>
    <definedName name="SubPermbledhese" localSheetId="2">#REF!</definedName>
    <definedName name="SubPermbledhese" localSheetId="4">#REF!</definedName>
    <definedName name="SubPermbledhese" localSheetId="3">#REF!</definedName>
    <definedName name="SubPermbledhese" localSheetId="5">#REF!</definedName>
    <definedName name="SubPermbledhese">#REF!</definedName>
    <definedName name="Taxes_constp_2010" localSheetId="2">#REF!</definedName>
    <definedName name="Taxes_constp_2010" localSheetId="4">#REF!</definedName>
    <definedName name="Taxes_constp_2010" localSheetId="3">#REF!</definedName>
    <definedName name="Taxes_constp_2010" localSheetId="5">#REF!</definedName>
    <definedName name="Taxes_constp_2010">#REF!</definedName>
    <definedName name="x">[2]Temp!$L$4:$L$23</definedName>
    <definedName name="y">[2]Temp!$D$4:$D$23</definedName>
  </definedNames>
  <calcPr calcId="191029" calcMode="manual"/>
</workbook>
</file>

<file path=xl/calcChain.xml><?xml version="1.0" encoding="utf-8"?>
<calcChain xmlns="http://schemas.openxmlformats.org/spreadsheetml/2006/main">
  <c r="B16" i="15" l="1"/>
  <c r="B15" i="15"/>
  <c r="B14" i="15"/>
  <c r="B11" i="15"/>
  <c r="B10" i="15"/>
  <c r="B7" i="15"/>
  <c r="B6" i="15"/>
  <c r="B18" i="17"/>
  <c r="AC42" i="23"/>
  <c r="AB42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AC41" i="23"/>
  <c r="AC40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AE38" i="23"/>
  <c r="AD38" i="23"/>
  <c r="AC38" i="23"/>
  <c r="AB38" i="23"/>
  <c r="AA38" i="23"/>
  <c r="Z38" i="23"/>
  <c r="Y38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D38" i="23"/>
  <c r="AE37" i="23"/>
  <c r="AC37" i="23"/>
  <c r="AE36" i="23"/>
  <c r="AD36" i="23"/>
  <c r="AC36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AE35" i="23"/>
  <c r="AC35" i="23"/>
  <c r="AE34" i="23"/>
  <c r="AC34" i="23"/>
  <c r="AE33" i="23"/>
  <c r="AC33" i="23"/>
  <c r="AE32" i="23"/>
  <c r="AC32" i="23"/>
  <c r="AE31" i="23"/>
  <c r="AC31" i="23"/>
  <c r="AE30" i="23"/>
  <c r="AC30" i="23"/>
  <c r="AE29" i="23"/>
  <c r="AC29" i="23"/>
  <c r="AE28" i="23"/>
  <c r="AC28" i="23"/>
  <c r="AE27" i="23"/>
  <c r="AC27" i="23"/>
  <c r="AE26" i="23"/>
  <c r="AC26" i="23"/>
  <c r="AE25" i="23"/>
  <c r="AC25" i="23"/>
  <c r="AE24" i="23"/>
  <c r="AC24" i="23"/>
  <c r="AE23" i="23"/>
  <c r="AC23" i="23"/>
  <c r="AE22" i="23"/>
  <c r="AC22" i="23"/>
  <c r="AE21" i="23"/>
  <c r="AC21" i="23"/>
  <c r="AE20" i="23"/>
  <c r="AC20" i="23"/>
  <c r="AE19" i="23"/>
  <c r="AC19" i="23"/>
  <c r="AE18" i="23"/>
  <c r="AC18" i="23"/>
  <c r="AE17" i="23"/>
  <c r="AC17" i="23"/>
  <c r="AE16" i="23"/>
  <c r="AC16" i="23"/>
  <c r="AE15" i="23"/>
  <c r="AC15" i="23"/>
  <c r="AE14" i="23"/>
  <c r="AC14" i="23"/>
  <c r="AE13" i="23"/>
  <c r="AC13" i="23"/>
  <c r="AE12" i="23"/>
  <c r="AC12" i="23"/>
  <c r="AE11" i="23"/>
  <c r="AC11" i="23"/>
  <c r="AC37" i="19"/>
  <c r="AL36" i="19"/>
  <c r="AK36" i="19"/>
  <c r="AJ36" i="19"/>
  <c r="AI36" i="19"/>
  <c r="AH36" i="19"/>
  <c r="AG36" i="19"/>
  <c r="AF36" i="19"/>
  <c r="AE36" i="19"/>
  <c r="AD36" i="19"/>
  <c r="AC36" i="19"/>
  <c r="AB36" i="19"/>
  <c r="AA36" i="19"/>
  <c r="Z36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AL35" i="19"/>
  <c r="AK35" i="19"/>
  <c r="AI35" i="19"/>
  <c r="AF35" i="19"/>
  <c r="AC35" i="19"/>
  <c r="AL34" i="19"/>
  <c r="AK34" i="19"/>
  <c r="AI34" i="19"/>
  <c r="AF34" i="19"/>
  <c r="AC34" i="19"/>
  <c r="AL33" i="19"/>
  <c r="AK33" i="19"/>
  <c r="AI33" i="19"/>
  <c r="AF33" i="19"/>
  <c r="AC33" i="19"/>
  <c r="AL32" i="19"/>
  <c r="AK32" i="19"/>
  <c r="AI32" i="19"/>
  <c r="AF32" i="19"/>
  <c r="AC32" i="19"/>
  <c r="AL31" i="19"/>
  <c r="AK31" i="19"/>
  <c r="AI31" i="19"/>
  <c r="AF31" i="19"/>
  <c r="AC31" i="19"/>
  <c r="AL30" i="19"/>
  <c r="AK30" i="19"/>
  <c r="AI30" i="19"/>
  <c r="AF30" i="19"/>
  <c r="AC30" i="19"/>
  <c r="AL29" i="19"/>
  <c r="AK29" i="19"/>
  <c r="AI29" i="19"/>
  <c r="AF29" i="19"/>
  <c r="AC29" i="19"/>
  <c r="AL28" i="19"/>
  <c r="AK28" i="19"/>
  <c r="AI28" i="19"/>
  <c r="AF28" i="19"/>
  <c r="AC28" i="19"/>
  <c r="AL27" i="19"/>
  <c r="AK27" i="19"/>
  <c r="AI27" i="19"/>
  <c r="AF27" i="19"/>
  <c r="AC27" i="19"/>
  <c r="AL26" i="19"/>
  <c r="AK26" i="19"/>
  <c r="AI26" i="19"/>
  <c r="AF26" i="19"/>
  <c r="AC26" i="19"/>
  <c r="AL25" i="19"/>
  <c r="AK25" i="19"/>
  <c r="AI25" i="19"/>
  <c r="AF25" i="19"/>
  <c r="AC25" i="19"/>
  <c r="AL24" i="19"/>
  <c r="AK24" i="19"/>
  <c r="AI24" i="19"/>
  <c r="AF24" i="19"/>
  <c r="AC24" i="19"/>
  <c r="AL23" i="19"/>
  <c r="AK23" i="19"/>
  <c r="AI23" i="19"/>
  <c r="AF23" i="19"/>
  <c r="AC23" i="19"/>
  <c r="AL22" i="19"/>
  <c r="AK22" i="19"/>
  <c r="AI22" i="19"/>
  <c r="AF22" i="19"/>
  <c r="AC22" i="19"/>
  <c r="AL21" i="19"/>
  <c r="AK21" i="19"/>
  <c r="AI21" i="19"/>
  <c r="AF21" i="19"/>
  <c r="AC21" i="19"/>
  <c r="AL20" i="19"/>
  <c r="AK20" i="19"/>
  <c r="AI20" i="19"/>
  <c r="AF20" i="19"/>
  <c r="AC20" i="19"/>
  <c r="AL19" i="19"/>
  <c r="AK19" i="19"/>
  <c r="AI19" i="19"/>
  <c r="AF19" i="19"/>
  <c r="AC19" i="19"/>
  <c r="AL18" i="19"/>
  <c r="AK18" i="19"/>
  <c r="AI18" i="19"/>
  <c r="AF18" i="19"/>
  <c r="AC18" i="19"/>
  <c r="AL17" i="19"/>
  <c r="AK17" i="19"/>
  <c r="AI17" i="19"/>
  <c r="AF17" i="19"/>
  <c r="AC17" i="19"/>
  <c r="AL16" i="19"/>
  <c r="AK16" i="19"/>
  <c r="AI16" i="19"/>
  <c r="AF16" i="19"/>
  <c r="AC16" i="19"/>
  <c r="AL15" i="19"/>
  <c r="AK15" i="19"/>
  <c r="AI15" i="19"/>
  <c r="AF15" i="19"/>
  <c r="AC15" i="19"/>
  <c r="AL14" i="19"/>
  <c r="AK14" i="19"/>
  <c r="AI14" i="19"/>
  <c r="AF14" i="19"/>
  <c r="AC14" i="19"/>
  <c r="AL13" i="19"/>
  <c r="AK13" i="19"/>
  <c r="AI13" i="19"/>
  <c r="AF13" i="19"/>
  <c r="AC13" i="19"/>
  <c r="AL12" i="19"/>
  <c r="AK12" i="19"/>
  <c r="AI12" i="19"/>
  <c r="AF12" i="19"/>
  <c r="AC12" i="19"/>
  <c r="AL11" i="19"/>
  <c r="AK11" i="19"/>
  <c r="AI11" i="19"/>
  <c r="AF11" i="19"/>
  <c r="AC11" i="19"/>
  <c r="AH36" i="18"/>
  <c r="AG36" i="18"/>
  <c r="AF36" i="18"/>
  <c r="AE36" i="18"/>
  <c r="AD36" i="18"/>
  <c r="AC36" i="18"/>
  <c r="AB36" i="18"/>
  <c r="AA36" i="18"/>
  <c r="Z36" i="18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AH35" i="18"/>
  <c r="AE35" i="18"/>
  <c r="AC35" i="18"/>
  <c r="AH34" i="18"/>
  <c r="AE34" i="18"/>
  <c r="AC34" i="18"/>
  <c r="AH33" i="18"/>
  <c r="AE33" i="18"/>
  <c r="AC33" i="18"/>
  <c r="AH32" i="18"/>
  <c r="AE32" i="18"/>
  <c r="AC32" i="18"/>
  <c r="AH31" i="18"/>
  <c r="AE31" i="18"/>
  <c r="AC31" i="18"/>
  <c r="AH30" i="18"/>
  <c r="AE30" i="18"/>
  <c r="AC30" i="18"/>
  <c r="AH29" i="18"/>
  <c r="AE29" i="18"/>
  <c r="AC29" i="18"/>
  <c r="AH28" i="18"/>
  <c r="AE28" i="18"/>
  <c r="AC28" i="18"/>
  <c r="AH27" i="18"/>
  <c r="AE27" i="18"/>
  <c r="AC27" i="18"/>
  <c r="AH26" i="18"/>
  <c r="AE26" i="18"/>
  <c r="AC26" i="18"/>
  <c r="AH25" i="18"/>
  <c r="AE25" i="18"/>
  <c r="AC25" i="18"/>
  <c r="AH24" i="18"/>
  <c r="AE24" i="18"/>
  <c r="AC24" i="18"/>
  <c r="AH23" i="18"/>
  <c r="AE23" i="18"/>
  <c r="AC23" i="18"/>
  <c r="AH22" i="18"/>
  <c r="AE22" i="18"/>
  <c r="AC22" i="18"/>
  <c r="AH21" i="18"/>
  <c r="AE21" i="18"/>
  <c r="AC21" i="18"/>
  <c r="AH20" i="18"/>
  <c r="AE20" i="18"/>
  <c r="AC20" i="18"/>
  <c r="AH19" i="18"/>
  <c r="AE19" i="18"/>
  <c r="AC19" i="18"/>
  <c r="AH18" i="18"/>
  <c r="AE18" i="18"/>
  <c r="AC18" i="18"/>
  <c r="AH17" i="18"/>
  <c r="AE17" i="18"/>
  <c r="AC17" i="18"/>
  <c r="AH16" i="18"/>
  <c r="AE16" i="18"/>
  <c r="AC16" i="18"/>
  <c r="AH15" i="18"/>
  <c r="AE15" i="18"/>
  <c r="AC15" i="18"/>
  <c r="AH14" i="18"/>
  <c r="AE14" i="18"/>
  <c r="AC14" i="18"/>
  <c r="AH13" i="18"/>
  <c r="AE13" i="18"/>
  <c r="AC13" i="18"/>
  <c r="AH12" i="18"/>
  <c r="AE12" i="18"/>
  <c r="AC12" i="18"/>
  <c r="AH11" i="18"/>
  <c r="AE11" i="18"/>
  <c r="AC11" i="18"/>
  <c r="AC37" i="29"/>
  <c r="AL36" i="29"/>
  <c r="AK36" i="29"/>
  <c r="AJ36" i="29"/>
  <c r="AI36" i="29"/>
  <c r="AH36" i="29"/>
  <c r="AG36" i="29"/>
  <c r="AF36" i="29"/>
  <c r="AE36" i="29"/>
  <c r="AD36" i="29"/>
  <c r="AC36" i="29"/>
  <c r="AB36" i="29"/>
  <c r="AA36" i="29"/>
  <c r="Z36" i="29"/>
  <c r="Y36" i="29"/>
  <c r="X36" i="29"/>
  <c r="W36" i="29"/>
  <c r="V36" i="29"/>
  <c r="U36" i="29"/>
  <c r="T36" i="29"/>
  <c r="S36" i="29"/>
  <c r="R36" i="29"/>
  <c r="Q36" i="29"/>
  <c r="P36" i="29"/>
  <c r="O36" i="29"/>
  <c r="N36" i="29"/>
  <c r="M36" i="29"/>
  <c r="L36" i="29"/>
  <c r="K36" i="29"/>
  <c r="J36" i="29"/>
  <c r="I36" i="29"/>
  <c r="H36" i="29"/>
  <c r="G36" i="29"/>
  <c r="F36" i="29"/>
  <c r="E36" i="29"/>
  <c r="D36" i="29"/>
  <c r="AL35" i="29"/>
  <c r="AK35" i="29"/>
  <c r="AI35" i="29"/>
  <c r="AF35" i="29"/>
  <c r="AC35" i="29"/>
  <c r="AL34" i="29"/>
  <c r="AK34" i="29"/>
  <c r="AI34" i="29"/>
  <c r="AF34" i="29"/>
  <c r="AC34" i="29"/>
  <c r="AL33" i="29"/>
  <c r="AK33" i="29"/>
  <c r="AI33" i="29"/>
  <c r="AF33" i="29"/>
  <c r="AC33" i="29"/>
  <c r="AL32" i="29"/>
  <c r="AK32" i="29"/>
  <c r="AI32" i="29"/>
  <c r="AF32" i="29"/>
  <c r="AC32" i="29"/>
  <c r="AL31" i="29"/>
  <c r="AK31" i="29"/>
  <c r="AI31" i="29"/>
  <c r="AF31" i="29"/>
  <c r="AC31" i="29"/>
  <c r="AL30" i="29"/>
  <c r="AK30" i="29"/>
  <c r="AI30" i="29"/>
  <c r="AF30" i="29"/>
  <c r="AC30" i="29"/>
  <c r="AL29" i="29"/>
  <c r="AK29" i="29"/>
  <c r="AI29" i="29"/>
  <c r="AF29" i="29"/>
  <c r="AC29" i="29"/>
  <c r="AL28" i="29"/>
  <c r="AK28" i="29"/>
  <c r="AI28" i="29"/>
  <c r="AF28" i="29"/>
  <c r="AC28" i="29"/>
  <c r="AL27" i="29"/>
  <c r="AK27" i="29"/>
  <c r="AI27" i="29"/>
  <c r="AF27" i="29"/>
  <c r="AC27" i="29"/>
  <c r="AL26" i="29"/>
  <c r="AK26" i="29"/>
  <c r="AI26" i="29"/>
  <c r="AF26" i="29"/>
  <c r="AC26" i="29"/>
  <c r="AL25" i="29"/>
  <c r="AK25" i="29"/>
  <c r="AI25" i="29"/>
  <c r="AF25" i="29"/>
  <c r="AC25" i="29"/>
  <c r="AL24" i="29"/>
  <c r="AK24" i="29"/>
  <c r="AI24" i="29"/>
  <c r="AF24" i="29"/>
  <c r="AC24" i="29"/>
  <c r="AL23" i="29"/>
  <c r="AK23" i="29"/>
  <c r="AI23" i="29"/>
  <c r="AF23" i="29"/>
  <c r="AC23" i="29"/>
  <c r="AL22" i="29"/>
  <c r="AK22" i="29"/>
  <c r="AI22" i="29"/>
  <c r="AF22" i="29"/>
  <c r="AC22" i="29"/>
  <c r="AL21" i="29"/>
  <c r="AK21" i="29"/>
  <c r="AI21" i="29"/>
  <c r="AF21" i="29"/>
  <c r="AC21" i="29"/>
  <c r="AL20" i="29"/>
  <c r="AK20" i="29"/>
  <c r="AI20" i="29"/>
  <c r="AF20" i="29"/>
  <c r="AC20" i="29"/>
  <c r="AL19" i="29"/>
  <c r="AK19" i="29"/>
  <c r="AI19" i="29"/>
  <c r="AF19" i="29"/>
  <c r="AC19" i="29"/>
  <c r="AL18" i="29"/>
  <c r="AK18" i="29"/>
  <c r="AI18" i="29"/>
  <c r="AF18" i="29"/>
  <c r="AC18" i="29"/>
  <c r="AL17" i="29"/>
  <c r="AK17" i="29"/>
  <c r="AI17" i="29"/>
  <c r="AF17" i="29"/>
  <c r="AC17" i="29"/>
  <c r="AL16" i="29"/>
  <c r="AK16" i="29"/>
  <c r="AI16" i="29"/>
  <c r="AF16" i="29"/>
  <c r="AC16" i="29"/>
  <c r="AL15" i="29"/>
  <c r="AK15" i="29"/>
  <c r="AI15" i="29"/>
  <c r="AF15" i="29"/>
  <c r="AC15" i="29"/>
  <c r="AL14" i="29"/>
  <c r="AK14" i="29"/>
  <c r="AI14" i="29"/>
  <c r="AF14" i="29"/>
  <c r="AC14" i="29"/>
  <c r="AL13" i="29"/>
  <c r="AK13" i="29"/>
  <c r="AI13" i="29"/>
  <c r="AF13" i="29"/>
  <c r="AC13" i="29"/>
  <c r="AL12" i="29"/>
  <c r="AK12" i="29"/>
  <c r="AI12" i="29"/>
  <c r="AF12" i="29"/>
  <c r="AC12" i="29"/>
  <c r="AL11" i="29"/>
  <c r="AK11" i="29"/>
  <c r="AI11" i="29"/>
  <c r="AF11" i="29"/>
  <c r="AC11" i="29"/>
  <c r="AH36" i="28"/>
  <c r="AG36" i="28"/>
  <c r="AF36" i="28"/>
  <c r="AE36" i="28"/>
  <c r="AD36" i="28"/>
  <c r="AC36" i="28"/>
  <c r="AB36" i="28"/>
  <c r="AA36" i="28"/>
  <c r="Z36" i="28"/>
  <c r="Y36" i="28"/>
  <c r="X36" i="28"/>
  <c r="W36" i="28"/>
  <c r="V36" i="28"/>
  <c r="U36" i="28"/>
  <c r="T36" i="28"/>
  <c r="S36" i="28"/>
  <c r="R36" i="28"/>
  <c r="Q36" i="28"/>
  <c r="P36" i="28"/>
  <c r="O36" i="28"/>
  <c r="N36" i="28"/>
  <c r="M36" i="28"/>
  <c r="L36" i="28"/>
  <c r="K36" i="28"/>
  <c r="J36" i="28"/>
  <c r="I36" i="28"/>
  <c r="H36" i="28"/>
  <c r="G36" i="28"/>
  <c r="F36" i="28"/>
  <c r="E36" i="28"/>
  <c r="D36" i="28"/>
  <c r="AH35" i="28"/>
  <c r="AE35" i="28"/>
  <c r="AC35" i="28"/>
  <c r="AH34" i="28"/>
  <c r="AE34" i="28"/>
  <c r="AC34" i="28"/>
  <c r="AH33" i="28"/>
  <c r="AE33" i="28"/>
  <c r="AC33" i="28"/>
  <c r="AH32" i="28"/>
  <c r="AE32" i="28"/>
  <c r="AC32" i="28"/>
  <c r="AH31" i="28"/>
  <c r="AE31" i="28"/>
  <c r="AC31" i="28"/>
  <c r="AH30" i="28"/>
  <c r="AE30" i="28"/>
  <c r="AC30" i="28"/>
  <c r="AH29" i="28"/>
  <c r="AE29" i="28"/>
  <c r="AC29" i="28"/>
  <c r="AH28" i="28"/>
  <c r="AE28" i="28"/>
  <c r="AC28" i="28"/>
  <c r="AH27" i="28"/>
  <c r="AE27" i="28"/>
  <c r="AC27" i="28"/>
  <c r="AH26" i="28"/>
  <c r="AE26" i="28"/>
  <c r="AC26" i="28"/>
  <c r="AH25" i="28"/>
  <c r="AE25" i="28"/>
  <c r="AC25" i="28"/>
  <c r="AH24" i="28"/>
  <c r="AE24" i="28"/>
  <c r="AC24" i="28"/>
  <c r="AH23" i="28"/>
  <c r="AE23" i="28"/>
  <c r="AC23" i="28"/>
  <c r="AH22" i="28"/>
  <c r="AE22" i="28"/>
  <c r="AC22" i="28"/>
  <c r="AH21" i="28"/>
  <c r="AE21" i="28"/>
  <c r="AC21" i="28"/>
  <c r="AH20" i="28"/>
  <c r="AE20" i="28"/>
  <c r="AC20" i="28"/>
  <c r="AH19" i="28"/>
  <c r="AE19" i="28"/>
  <c r="AC19" i="28"/>
  <c r="AH18" i="28"/>
  <c r="AE18" i="28"/>
  <c r="AC18" i="28"/>
  <c r="AH17" i="28"/>
  <c r="AE17" i="28"/>
  <c r="AC17" i="28"/>
  <c r="AH16" i="28"/>
  <c r="AE16" i="28"/>
  <c r="AC16" i="28"/>
  <c r="AH15" i="28"/>
  <c r="AE15" i="28"/>
  <c r="AC15" i="28"/>
  <c r="AH14" i="28"/>
  <c r="AE14" i="28"/>
  <c r="AC14" i="28"/>
  <c r="AH13" i="28"/>
  <c r="AE13" i="28"/>
  <c r="AC13" i="28"/>
  <c r="AH12" i="28"/>
  <c r="AE12" i="28"/>
  <c r="AC12" i="28"/>
  <c r="AH11" i="28"/>
  <c r="AE11" i="28"/>
  <c r="AC11" i="28"/>
  <c r="AC37" i="30"/>
  <c r="AL36" i="30"/>
  <c r="AK36" i="30"/>
  <c r="AJ36" i="30"/>
  <c r="AI36" i="30"/>
  <c r="AH36" i="30"/>
  <c r="AG36" i="30"/>
  <c r="AF36" i="30"/>
  <c r="AE36" i="30"/>
  <c r="AD36" i="30"/>
  <c r="AC36" i="30"/>
  <c r="AB36" i="30"/>
  <c r="AA36" i="30"/>
  <c r="Z36" i="30"/>
  <c r="Y36" i="30"/>
  <c r="X36" i="30"/>
  <c r="W36" i="30"/>
  <c r="V36" i="30"/>
  <c r="U36" i="30"/>
  <c r="T36" i="30"/>
  <c r="S36" i="30"/>
  <c r="R36" i="30"/>
  <c r="Q36" i="30"/>
  <c r="P36" i="30"/>
  <c r="O36" i="30"/>
  <c r="N36" i="30"/>
  <c r="M36" i="30"/>
  <c r="L36" i="30"/>
  <c r="K36" i="30"/>
  <c r="J36" i="30"/>
  <c r="I36" i="30"/>
  <c r="H36" i="30"/>
  <c r="G36" i="30"/>
  <c r="F36" i="30"/>
  <c r="E36" i="30"/>
  <c r="D36" i="30"/>
  <c r="AL35" i="30"/>
  <c r="AK35" i="30"/>
  <c r="AI35" i="30"/>
  <c r="AF35" i="30"/>
  <c r="AC35" i="30"/>
  <c r="AL34" i="30"/>
  <c r="AK34" i="30"/>
  <c r="AI34" i="30"/>
  <c r="AF34" i="30"/>
  <c r="AC34" i="30"/>
  <c r="AL33" i="30"/>
  <c r="AK33" i="30"/>
  <c r="AI33" i="30"/>
  <c r="AF33" i="30"/>
  <c r="AC33" i="30"/>
  <c r="AL32" i="30"/>
  <c r="AK32" i="30"/>
  <c r="AI32" i="30"/>
  <c r="AF32" i="30"/>
  <c r="AC32" i="30"/>
  <c r="AL31" i="30"/>
  <c r="AK31" i="30"/>
  <c r="AI31" i="30"/>
  <c r="AF31" i="30"/>
  <c r="AC31" i="30"/>
  <c r="AL30" i="30"/>
  <c r="AK30" i="30"/>
  <c r="AI30" i="30"/>
  <c r="AF30" i="30"/>
  <c r="AC30" i="30"/>
  <c r="AL29" i="30"/>
  <c r="AK29" i="30"/>
  <c r="AI29" i="30"/>
  <c r="AF29" i="30"/>
  <c r="AC29" i="30"/>
  <c r="AL28" i="30"/>
  <c r="AK28" i="30"/>
  <c r="AI28" i="30"/>
  <c r="AF28" i="30"/>
  <c r="AC28" i="30"/>
  <c r="AL27" i="30"/>
  <c r="AK27" i="30"/>
  <c r="AI27" i="30"/>
  <c r="AF27" i="30"/>
  <c r="AC27" i="30"/>
  <c r="AL26" i="30"/>
  <c r="AK26" i="30"/>
  <c r="AI26" i="30"/>
  <c r="AF26" i="30"/>
  <c r="AC26" i="30"/>
  <c r="AL25" i="30"/>
  <c r="AK25" i="30"/>
  <c r="AI25" i="30"/>
  <c r="AF25" i="30"/>
  <c r="AC25" i="30"/>
  <c r="AL24" i="30"/>
  <c r="AK24" i="30"/>
  <c r="AI24" i="30"/>
  <c r="AF24" i="30"/>
  <c r="AC24" i="30"/>
  <c r="AL23" i="30"/>
  <c r="AK23" i="30"/>
  <c r="AI23" i="30"/>
  <c r="AF23" i="30"/>
  <c r="AC23" i="30"/>
  <c r="AL22" i="30"/>
  <c r="AK22" i="30"/>
  <c r="AI22" i="30"/>
  <c r="AF22" i="30"/>
  <c r="AC22" i="30"/>
  <c r="AL21" i="30"/>
  <c r="AK21" i="30"/>
  <c r="AI21" i="30"/>
  <c r="AF21" i="30"/>
  <c r="AC21" i="30"/>
  <c r="AL20" i="30"/>
  <c r="AK20" i="30"/>
  <c r="AI20" i="30"/>
  <c r="AF20" i="30"/>
  <c r="AC20" i="30"/>
  <c r="AL19" i="30"/>
  <c r="AK19" i="30"/>
  <c r="AI19" i="30"/>
  <c r="AF19" i="30"/>
  <c r="AC19" i="30"/>
  <c r="AL18" i="30"/>
  <c r="AK18" i="30"/>
  <c r="AI18" i="30"/>
  <c r="AF18" i="30"/>
  <c r="AC18" i="30"/>
  <c r="AL17" i="30"/>
  <c r="AK17" i="30"/>
  <c r="AI17" i="30"/>
  <c r="AF17" i="30"/>
  <c r="AC17" i="30"/>
  <c r="AL16" i="30"/>
  <c r="AK16" i="30"/>
  <c r="AI16" i="30"/>
  <c r="AF16" i="30"/>
  <c r="AC16" i="30"/>
  <c r="AL15" i="30"/>
  <c r="AK15" i="30"/>
  <c r="AI15" i="30"/>
  <c r="AF15" i="30"/>
  <c r="AC15" i="30"/>
  <c r="AL14" i="30"/>
  <c r="AK14" i="30"/>
  <c r="AI14" i="30"/>
  <c r="AF14" i="30"/>
  <c r="AC14" i="30"/>
  <c r="AL13" i="30"/>
  <c r="AK13" i="30"/>
  <c r="AI13" i="30"/>
  <c r="AF13" i="30"/>
  <c r="AC13" i="30"/>
  <c r="AL12" i="30"/>
  <c r="AK12" i="30"/>
  <c r="AI12" i="30"/>
  <c r="AF12" i="30"/>
  <c r="AC12" i="30"/>
  <c r="AL11" i="30"/>
  <c r="AK11" i="30"/>
  <c r="AI11" i="30"/>
  <c r="AF11" i="30"/>
  <c r="AC11" i="30"/>
  <c r="AH36" i="31"/>
  <c r="AG36" i="31"/>
  <c r="AF36" i="31"/>
  <c r="AE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O36" i="31"/>
  <c r="N36" i="31"/>
  <c r="M36" i="31"/>
  <c r="L36" i="31"/>
  <c r="K36" i="31"/>
  <c r="J36" i="31"/>
  <c r="I36" i="31"/>
  <c r="H36" i="31"/>
  <c r="G36" i="31"/>
  <c r="F36" i="31"/>
  <c r="E36" i="31"/>
  <c r="D36" i="31"/>
  <c r="AH35" i="31"/>
  <c r="AE35" i="31"/>
  <c r="AC35" i="31"/>
  <c r="AH34" i="31"/>
  <c r="AE34" i="31"/>
  <c r="AC34" i="31"/>
  <c r="AH33" i="31"/>
  <c r="AE33" i="31"/>
  <c r="AC33" i="31"/>
  <c r="AH32" i="31"/>
  <c r="AE32" i="31"/>
  <c r="AC32" i="31"/>
  <c r="AH31" i="31"/>
  <c r="AE31" i="31"/>
  <c r="AC31" i="31"/>
  <c r="AH30" i="31"/>
  <c r="AE30" i="31"/>
  <c r="AC30" i="31"/>
  <c r="AH29" i="31"/>
  <c r="AE29" i="31"/>
  <c r="AC29" i="31"/>
  <c r="AH28" i="31"/>
  <c r="AE28" i="31"/>
  <c r="AC28" i="31"/>
  <c r="AH27" i="31"/>
  <c r="AE27" i="31"/>
  <c r="AC27" i="31"/>
  <c r="AH26" i="31"/>
  <c r="AE26" i="31"/>
  <c r="AC26" i="31"/>
  <c r="AH25" i="31"/>
  <c r="AE25" i="31"/>
  <c r="AC25" i="31"/>
  <c r="AH24" i="31"/>
  <c r="AE24" i="31"/>
  <c r="AC24" i="31"/>
  <c r="AH23" i="31"/>
  <c r="AE23" i="31"/>
  <c r="AC23" i="31"/>
  <c r="AH22" i="31"/>
  <c r="AE22" i="31"/>
  <c r="AC22" i="31"/>
  <c r="AH21" i="31"/>
  <c r="AE21" i="31"/>
  <c r="AC21" i="31"/>
  <c r="AH20" i="31"/>
  <c r="AE20" i="31"/>
  <c r="AC20" i="31"/>
  <c r="AH19" i="31"/>
  <c r="AE19" i="31"/>
  <c r="AC19" i="31"/>
  <c r="AH18" i="31"/>
  <c r="AE18" i="31"/>
  <c r="AC18" i="31"/>
  <c r="AH17" i="31"/>
  <c r="AE17" i="31"/>
  <c r="AC17" i="31"/>
  <c r="AH16" i="31"/>
  <c r="AE16" i="31"/>
  <c r="AC16" i="31"/>
  <c r="AH15" i="31"/>
  <c r="AE15" i="31"/>
  <c r="AC15" i="31"/>
  <c r="AH14" i="31"/>
  <c r="AE14" i="31"/>
  <c r="AC14" i="31"/>
  <c r="AH13" i="31"/>
  <c r="AE13" i="31"/>
  <c r="AC13" i="31"/>
  <c r="AH12" i="31"/>
  <c r="AE12" i="31"/>
  <c r="AC12" i="31"/>
  <c r="AH11" i="31"/>
  <c r="AE11" i="31"/>
  <c r="AC11" i="31"/>
  <c r="A3" i="15"/>
  <c r="A42" i="17"/>
  <c r="A41" i="17"/>
  <c r="A38" i="17"/>
  <c r="A37" i="17"/>
  <c r="A35" i="17"/>
  <c r="A34" i="17"/>
  <c r="B20" i="17"/>
  <c r="C4" i="17"/>
</calcChain>
</file>

<file path=xl/sharedStrings.xml><?xml version="1.0" encoding="utf-8"?>
<sst xmlns="http://schemas.openxmlformats.org/spreadsheetml/2006/main" count="1635" uniqueCount="186">
  <si>
    <t xml:space="preserve"> </t>
  </si>
  <si>
    <t>Tab 1</t>
  </si>
  <si>
    <t>Tab 2</t>
  </si>
  <si>
    <t>Tab 3</t>
  </si>
  <si>
    <t>Tabela e Burimeve me çmime bazë dhe transformimi me çmime tregu</t>
  </si>
  <si>
    <t>Viti 2009 (me çmime korrente)</t>
  </si>
  <si>
    <t>Supply Table at basic prices, including a transformation into purchasers' prices</t>
  </si>
  <si>
    <t>Year 2009 (at current prices)</t>
  </si>
  <si>
    <t xml:space="preserve">                    në milion Lekë/ in million ALL</t>
  </si>
  <si>
    <t>PRODHIMI SIPAS AKTIVITETEVE (NVE) - OUTPUT OF INDUSTRIES (NACE)</t>
  </si>
  <si>
    <t xml:space="preserve">                                                        PRODHIMI SIPAS AKTIVITETEVE (NVE) - OUTPUT OF INDUSTRIES (NACE)</t>
  </si>
  <si>
    <t>VALUIMI-VALUATION</t>
  </si>
  <si>
    <t xml:space="preserve">              25x25</t>
  </si>
  <si>
    <t>Përshkrimi</t>
  </si>
  <si>
    <t>Bujqësia, gjuetia dhe silvikultura</t>
  </si>
  <si>
    <t>Peshkimi</t>
  </si>
  <si>
    <t>Nxjerrja e mineraleve energjetike</t>
  </si>
  <si>
    <t>Nxjerrja e mineraleve jo energjetike</t>
  </si>
  <si>
    <t>Industria e përpunimit të drithërave</t>
  </si>
  <si>
    <t>Industri të tjera të produkteve ushqimore</t>
  </si>
  <si>
    <t>Industria e tekstileve dhe lëkurës</t>
  </si>
  <si>
    <t>Industria e drurit, letrës, mobiljeve dhe publikimit</t>
  </si>
  <si>
    <t xml:space="preserve">Industria e rafinimit të naftës, koksifikimit </t>
  </si>
  <si>
    <t>Industria kimike dhe e kauçukut</t>
  </si>
  <si>
    <t>Fabrikimi i artikujve të tjerë mineralë jo metalikë</t>
  </si>
  <si>
    <t>Metalurgjia dhe përpunimi i metaleve</t>
  </si>
  <si>
    <t>Fabrikimi i makinerive dhe pajisjeve</t>
  </si>
  <si>
    <t>Prodhimi dhe shpërndarja e energjisë elektrike   dhe gazit</t>
  </si>
  <si>
    <t>Ndërtimi</t>
  </si>
  <si>
    <t>Tregtia</t>
  </si>
  <si>
    <t>Hotele dhe restorante</t>
  </si>
  <si>
    <t>Transport</t>
  </si>
  <si>
    <t>Posta dhe komunikacion</t>
  </si>
  <si>
    <t>Aktivitete financiare</t>
  </si>
  <si>
    <t xml:space="preserve">Aktivitete mbi pasuritë e patundshme, dhënies me qera dhe shërbime për ndërmarrjet          </t>
  </si>
  <si>
    <t xml:space="preserve"> Administrata publike dhe e mbrojtjes</t>
  </si>
  <si>
    <t xml:space="preserve"> Arsimi</t>
  </si>
  <si>
    <t>Shëndeti</t>
  </si>
  <si>
    <t xml:space="preserve">Shërbime të tjera kolektive, sociale dhe personale             </t>
  </si>
  <si>
    <t>Totali</t>
  </si>
  <si>
    <t>Importet (CIF)</t>
  </si>
  <si>
    <t>Totali i burimeve me çmime bazë</t>
  </si>
  <si>
    <t>Marzhi i tregtisë dhe transportit</t>
  </si>
  <si>
    <t>Taksat minus subvencione mbi produktet</t>
  </si>
  <si>
    <t>Totali i burimeve me çmime tregu</t>
  </si>
  <si>
    <t>NVE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</si>
  <si>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</si>
  <si>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</si>
  <si>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</si>
  <si>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</si>
  <si>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</si>
  <si>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</si>
  <si>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</si>
  <si>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</si>
  <si>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</si>
  <si>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</si>
  <si>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</si>
  <si>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</si>
  <si>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</si>
  <si>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</si>
  <si>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</si>
  <si>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</si>
  <si>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</si>
  <si>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</si>
  <si>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</si>
  <si>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</si>
  <si>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</si>
  <si>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</si>
  <si>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</si>
  <si>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</si>
  <si>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</si>
  <si>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P7</t>
  </si>
  <si>
    <t>SUPBP</t>
  </si>
  <si>
    <t>P118</t>
  </si>
  <si>
    <t>D21_M_D31</t>
  </si>
  <si>
    <t>SUPPP</t>
  </si>
  <si>
    <t>Description</t>
  </si>
  <si>
    <t>Agriculture, hunting and forestry</t>
  </si>
  <si>
    <t>Fishing</t>
  </si>
  <si>
    <t>Mining and quarrying of energy producing materials</t>
  </si>
  <si>
    <t>Mining and quarrying of except energy producing materials</t>
  </si>
  <si>
    <t>Manufacture of products based on cereals</t>
  </si>
  <si>
    <t xml:space="preserve">Other manufacture of food products </t>
  </si>
  <si>
    <t>Manufacture of textile and leather products</t>
  </si>
  <si>
    <t xml:space="preserve">Manufacture of wood, paper, furniture; publishing and printing </t>
  </si>
  <si>
    <t>Manufacture of coke, refined petroleum products and nuclear fuel</t>
  </si>
  <si>
    <t>Manufacture of chemicals, chemical products, rubber and plastic products</t>
  </si>
  <si>
    <t>Manufacture of other non-metallic mineral products</t>
  </si>
  <si>
    <t>Manufacture of basic metals and fabricated metal products</t>
  </si>
  <si>
    <t>Manufacture of machinery and equipment</t>
  </si>
  <si>
    <t xml:space="preserve">Electricity and water supply </t>
  </si>
  <si>
    <t>Construction</t>
  </si>
  <si>
    <t>Trade</t>
  </si>
  <si>
    <t>Hotel and restaurants</t>
  </si>
  <si>
    <t>Post and communication</t>
  </si>
  <si>
    <t>Financial activities</t>
  </si>
  <si>
    <t>Real estate and business activities</t>
  </si>
  <si>
    <t>Public administration and defence, compulsory social security</t>
  </si>
  <si>
    <t>Education</t>
  </si>
  <si>
    <t>Health</t>
  </si>
  <si>
    <t>Other community, social and personal service activities</t>
  </si>
  <si>
    <t>Total</t>
  </si>
  <si>
    <t>Imports (CIF)</t>
  </si>
  <si>
    <t>Total supply at basic prices</t>
  </si>
  <si>
    <t>Trade and transport margins</t>
  </si>
  <si>
    <t>Taxes less subsidies on products</t>
  </si>
  <si>
    <t>Total supply at purchasers' prices</t>
  </si>
  <si>
    <t>NACE</t>
  </si>
  <si>
    <t>TOTAL</t>
  </si>
  <si>
    <t>KODI</t>
  </si>
  <si>
    <t>CPA_TOTAL</t>
  </si>
  <si>
    <t>Totali i prodhimit sipas aktiviteteve</t>
  </si>
  <si>
    <t>Total output by activity</t>
  </si>
  <si>
    <t xml:space="preserve">Tabela e Përdorimeve me çmime tregu </t>
  </si>
  <si>
    <t>Viti 2009</t>
  </si>
  <si>
    <t>Use Table at purchasers' prices</t>
  </si>
  <si>
    <t>Year 2009</t>
  </si>
  <si>
    <t>në milion Lekë/ in million ALL</t>
  </si>
  <si>
    <t>KONSUMI NDERMJETES I INDUSTRIVE(NVE) - INPUT OF INDUSTRIES (NACE)</t>
  </si>
  <si>
    <t>PERDORIMET FINALE-FINAL USES</t>
  </si>
  <si>
    <t xml:space="preserve">           25x25</t>
  </si>
  <si>
    <t>Konsumi final i familjeve</t>
  </si>
  <si>
    <t>Konsumi final i qeverisë dhe OJF-ve</t>
  </si>
  <si>
    <t>Shpenzimet e konsumit final</t>
  </si>
  <si>
    <t>Formimi i  bruto i kapitalit fiks</t>
  </si>
  <si>
    <t>Ndryshim gjendje</t>
  </si>
  <si>
    <t xml:space="preserve">Formimi bruto i kapitalit </t>
  </si>
  <si>
    <t>Eksportet (FOB)</t>
  </si>
  <si>
    <t>Përdorimet finale me çmime tregu</t>
  </si>
  <si>
    <t>Totali i përdorimeve me çmime tregu</t>
  </si>
  <si>
    <t>P3_S14</t>
  </si>
  <si>
    <t>P3_S13</t>
  </si>
  <si>
    <t>P3</t>
  </si>
  <si>
    <t>P51</t>
  </si>
  <si>
    <t>P52</t>
  </si>
  <si>
    <t>P5</t>
  </si>
  <si>
    <t>P6</t>
  </si>
  <si>
    <t>TFINU</t>
  </si>
  <si>
    <t>TU</t>
  </si>
  <si>
    <t>Final consumption expenditure by households</t>
  </si>
  <si>
    <t>Final consumption expenditure by government</t>
  </si>
  <si>
    <t>Final consumption expenditure</t>
  </si>
  <si>
    <t>Gross fixed capital formation</t>
  </si>
  <si>
    <t>Changes in inventories</t>
  </si>
  <si>
    <t>Gross capital formation</t>
  </si>
  <si>
    <t>Exports (FOB)</t>
  </si>
  <si>
    <t>Final uses at purchasers' prices</t>
  </si>
  <si>
    <t>Total use at purchasers' prices</t>
  </si>
  <si>
    <t>Totali i Konsumit Ndërmjetës sipas aktiviteteve</t>
  </si>
  <si>
    <t>Total intermediate consumption of industries</t>
  </si>
  <si>
    <t>B1G</t>
  </si>
  <si>
    <t>Vlera e Shtuar sipas aktiviteteve</t>
  </si>
  <si>
    <t>Value added of industries</t>
  </si>
  <si>
    <t>Viti 2010 (me çmime korrente)</t>
  </si>
  <si>
    <t>Year 2010 (at current prices)</t>
  </si>
  <si>
    <t>Viti 2010</t>
  </si>
  <si>
    <t>Year 2010</t>
  </si>
  <si>
    <t>Viti 2011 (me çmime korrente)</t>
  </si>
  <si>
    <t>Year 2011 (at current prices)</t>
  </si>
  <si>
    <t>Viti 2011</t>
  </si>
  <si>
    <t>Year 2011</t>
  </si>
  <si>
    <t>Tabela Input-Output me çmime bazë (industri x industri)</t>
  </si>
  <si>
    <t>Symmetric Input-Output Table at basic prices (industries x  industries)</t>
  </si>
  <si>
    <t xml:space="preserve">            25x25</t>
  </si>
  <si>
    <t>Kërkesa Finale me çmime bazë</t>
  </si>
  <si>
    <t>Totali i Përdorimeve me çmime bazë</t>
  </si>
  <si>
    <t>Final Demand at basic prices</t>
  </si>
  <si>
    <t>Total use at basic prices</t>
  </si>
  <si>
    <t xml:space="preserve">Totali </t>
  </si>
  <si>
    <t xml:space="preserve">Total </t>
  </si>
  <si>
    <t>Taksa neto mbi produktet</t>
  </si>
  <si>
    <t>TOT_CA</t>
  </si>
  <si>
    <t>Totali I Konsumit Ndërmjetës /Përdorimet finale me çmime tregu</t>
  </si>
  <si>
    <t>Total intermediate consumption/Final use at purchasers' prices</t>
  </si>
  <si>
    <t>Vlera e Shtuar me çmime bazë</t>
  </si>
  <si>
    <t>Value added at basic prices</t>
  </si>
  <si>
    <t>P1</t>
  </si>
  <si>
    <t>Prodhimi me çmime bazë</t>
  </si>
  <si>
    <t>Output at basic prices</t>
  </si>
  <si>
    <t>Importet CIF</t>
  </si>
  <si>
    <t>Imports CIF</t>
  </si>
  <si>
    <t>Burimet me çmime bazë</t>
  </si>
  <si>
    <t>Supply at basic prices</t>
  </si>
  <si>
    <t>2009*</t>
  </si>
  <si>
    <t>*Të dhëna para rishikimit të Llogarive Kombëtare</t>
  </si>
  <si>
    <t>*Unrevised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</si>
</sst>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43" formatCode="_-* #,##0.00_-;\-* #,##0.00_-;_-* &quot;-&quot;??_-;_-@_-"/>
    <numFmt numFmtId="164" formatCode="_(* #,##0.00_);_(* \(#,##0.00\);_(* &quot;-&quot;??_);_(@_)"/>
    <numFmt numFmtId="165" formatCode="@\ *."/>
    <numFmt numFmtId="166" formatCode="\ \ \ \ \ \ \ \ \ \ @\ *."/>
    <numFmt numFmtId="167" formatCode="\ \ \ \ \ \ \ \ \ \ \ \ @\ *."/>
    <numFmt numFmtId="168" formatCode="\ \ \ \ \ \ \ \ \ \ \ \ @"/>
    <numFmt numFmtId="169" formatCode="\ \ \ \ \ \ \ \ \ \ \ \ \ @\ *."/>
    <numFmt numFmtId="170" formatCode="\ @\ *."/>
    <numFmt numFmtId="171" formatCode="\ @"/>
    <numFmt numFmtId="172" formatCode="\ \ @\ *."/>
    <numFmt numFmtId="173" formatCode="\ \ @"/>
    <numFmt numFmtId="174" formatCode="\ \ \ @\ *."/>
    <numFmt numFmtId="175" formatCode="\ \ \ @"/>
    <numFmt numFmtId="176" formatCode="\ \ \ \ @\ *."/>
    <numFmt numFmtId="177" formatCode="\ \ \ \ @"/>
    <numFmt numFmtId="178" formatCode="\ \ \ \ \ \ @\ *."/>
    <numFmt numFmtId="179" formatCode="\ \ \ \ \ \ @"/>
    <numFmt numFmtId="180" formatCode="\ \ \ \ \ \ \ @\ *."/>
    <numFmt numFmtId="181" formatCode="\ \ \ \ \ \ \ \ \ @\ *."/>
    <numFmt numFmtId="182" formatCode="\ \ \ \ \ \ \ \ \ @"/>
    <numFmt numFmtId="183" formatCode="&quot;IR£&quot;#,##0;\-&quot;IR£&quot;#,##0"/>
    <numFmt numFmtId="184" formatCode="mmmm\ d\,\ yyyy"/>
    <numFmt numFmtId="185" formatCode="_-* #,##0_?_._-;\-* #,##0_?_._-;_-* &quot;-&quot;_?_._-;_-@_-"/>
    <numFmt numFmtId="186" formatCode="_-* #,##0.00_?_._-;\-* #,##0.00_?_._-;_-* &quot;-&quot;??_?_._-;_-@_-"/>
    <numFmt numFmtId="187" formatCode="_(&quot;$&quot;* #,##0_);_(&quot;$&quot;* \(#,##0\);_(&quot;$&quot;* &quot;-&quot;_);_(@_)"/>
    <numFmt numFmtId="188" formatCode="_(&quot;$&quot;* #,##0.00_);_(&quot;$&quot;* \(#,##0.00\);_(&quot;$&quot;* &quot;-&quot;??_);_(@_)"/>
    <numFmt numFmtId="189" formatCode="_(* #,##0_);_(* \(#,##0\);_(* &quot;-&quot;_);_(@_)"/>
    <numFmt numFmtId="190" formatCode="###\ ###\ ###\ ###"/>
    <numFmt numFmtId="191" formatCode="_(* #,##0_);_(* \(#,##0\);_(* &quot;-&quot;??_);_(@_)"/>
    <numFmt numFmtId="192" formatCode="###\ ###\ ###\ "/>
    <numFmt numFmtId="193" formatCode="_(* #,##0.0000_);_(* \(#,##0.0000\);_(* &quot;-&quot;??_);_(@_)"/>
    <numFmt numFmtId="194" formatCode="_(* #,##0.00000_);_(* \(#,##0.00000\);_(* &quot;-&quot;??_);_(@_)"/>
  </numFmts>
  <fonts count="74">
    <font>
      <sz val="11"/>
      <color theme="1"/>
      <name val="Calibri"/>
      <charset val="134"/>
      <scheme val="minor"/>
    </font>
    <font>
      <sz val="11"/>
      <color indexed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 CE"/>
      <charset val="134"/>
    </font>
    <font>
      <sz val="10"/>
      <color indexed="8"/>
      <name val="Arial"/>
      <family val="2"/>
    </font>
    <font>
      <sz val="8"/>
      <name val="Arial"/>
      <family val="2"/>
    </font>
    <font>
      <sz val="8"/>
      <name val="Helv"/>
      <charset val="204"/>
    </font>
    <font>
      <b/>
      <sz val="11"/>
      <color indexed="8"/>
      <name val="Arial"/>
      <family val="2"/>
    </font>
    <font>
      <u/>
      <sz val="10"/>
      <color indexed="12"/>
      <name val="Arial"/>
      <family val="2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sz val="24"/>
      <name val="MetaNormalLF-Roman"/>
      <charset val="134"/>
    </font>
    <font>
      <sz val="24"/>
      <name val="Arial"/>
      <family val="2"/>
    </font>
    <font>
      <b/>
      <sz val="20"/>
      <name val="Arial"/>
      <family val="2"/>
    </font>
    <font>
      <b/>
      <i/>
      <sz val="9"/>
      <name val="Arial"/>
      <family val="2"/>
    </font>
    <font>
      <b/>
      <i/>
      <sz val="14"/>
      <name val="Arial"/>
      <family val="2"/>
    </font>
    <font>
      <b/>
      <i/>
      <sz val="11"/>
      <name val="Arial"/>
      <family val="2"/>
    </font>
    <font>
      <sz val="10"/>
      <name val="MetaNormalLF-Roman"/>
      <charset val="134"/>
    </font>
    <font>
      <b/>
      <sz val="14"/>
      <name val="MetaNormalLF-Roman"/>
      <charset val="134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Helv"/>
      <charset val="204"/>
    </font>
    <font>
      <sz val="10"/>
      <color indexed="8"/>
      <name val="Arial"/>
      <family val="2"/>
    </font>
    <font>
      <sz val="8"/>
      <name val="Arial"/>
      <family val="2"/>
    </font>
    <font>
      <sz val="7"/>
      <name val="Letter Gothic CE"/>
      <charset val="238"/>
    </font>
    <font>
      <sz val="11"/>
      <color indexed="8"/>
      <name val="Calibri"/>
      <family val="2"/>
    </font>
    <font>
      <sz val="7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0"/>
      <name val="MS Sans Serif"/>
      <charset val="13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2"/>
      <name val="Academy"/>
      <charset val="134"/>
    </font>
    <font>
      <sz val="8"/>
      <name val="Academy"/>
      <charset val="134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6.15"/>
      <name val="Arial"/>
      <family val="2"/>
    </font>
    <font>
      <sz val="11"/>
      <color indexed="60"/>
      <name val="Calibri"/>
      <family val="2"/>
    </font>
    <font>
      <sz val="10"/>
      <name val="MetaNormalLF-Roman"/>
      <charset val="134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NTHarmonica"/>
      <charset val="204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b/>
      <sz val="12"/>
      <name val="MS Sans Serif"/>
      <charset val="134"/>
    </font>
    <font>
      <sz val="4.5"/>
      <name val="Arial"/>
      <family val="2"/>
    </font>
    <font>
      <sz val="11"/>
      <name val="MetaNormalLF-Roman"/>
      <charset val="134"/>
    </font>
    <font>
      <sz val="6"/>
      <name val="Arial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rgb="FF000000"/>
      <name val="Tahoma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CC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</fills>
  <borders count="10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9">
    <xf numFmtId="0" fontId="0" fillId="0" borderId="0"/>
    <xf numFmtId="164" fontId="3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165" fontId="34" fillId="0" borderId="0"/>
    <xf numFmtId="49" fontId="34" fillId="0" borderId="0"/>
    <xf numFmtId="166" fontId="34" fillId="0" borderId="0">
      <alignment horizontal="center"/>
    </xf>
    <xf numFmtId="167" fontId="34" fillId="0" borderId="0"/>
    <xf numFmtId="168" fontId="34" fillId="0" borderId="0"/>
    <xf numFmtId="169" fontId="34" fillId="0" borderId="0"/>
    <xf numFmtId="170" fontId="35" fillId="0" borderId="0"/>
    <xf numFmtId="171" fontId="35" fillId="0" borderId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172" fontId="37" fillId="0" borderId="0"/>
    <xf numFmtId="173" fontId="35" fillId="0" borderId="0"/>
    <xf numFmtId="174" fontId="34" fillId="0" borderId="0"/>
    <xf numFmtId="175" fontId="35" fillId="0" borderId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6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6" borderId="0" applyNumberFormat="0" applyBorder="0" applyAlignment="0" applyProtection="0"/>
    <xf numFmtId="176" fontId="37" fillId="0" borderId="0"/>
    <xf numFmtId="177" fontId="35" fillId="0" borderId="0"/>
    <xf numFmtId="0" fontId="38" fillId="17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17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178" fontId="34" fillId="0" borderId="0"/>
    <xf numFmtId="179" fontId="34" fillId="0" borderId="0">
      <alignment horizontal="center"/>
    </xf>
    <xf numFmtId="180" fontId="34" fillId="0" borderId="0">
      <alignment horizontal="center"/>
    </xf>
    <xf numFmtId="181" fontId="34" fillId="0" borderId="0"/>
    <xf numFmtId="182" fontId="34" fillId="0" borderId="0">
      <alignment horizontal="center"/>
    </xf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4" borderId="0" applyNumberFormat="0" applyBorder="0" applyAlignment="0" applyProtection="0"/>
    <xf numFmtId="0" fontId="39" fillId="8" borderId="0" applyNumberFormat="0" applyBorder="0" applyAlignment="0" applyProtection="0"/>
    <xf numFmtId="0" fontId="40" fillId="5" borderId="94" applyNumberFormat="0" applyAlignment="0" applyProtection="0"/>
    <xf numFmtId="0" fontId="41" fillId="25" borderId="95" applyNumberFormat="0" applyAlignment="0" applyProtection="0"/>
    <xf numFmtId="164" fontId="3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1" fillId="0" borderId="0" applyFont="0" applyFill="0" applyBorder="0" applyAlignment="0" applyProtection="0"/>
    <xf numFmtId="3" fontId="6" fillId="0" borderId="0" applyFill="0" applyBorder="0" applyAlignment="0" applyProtection="0"/>
    <xf numFmtId="183" fontId="6" fillId="0" borderId="0" applyFill="0" applyBorder="0" applyAlignment="0" applyProtection="0"/>
    <xf numFmtId="184" fontId="6" fillId="0" borderId="0" applyFill="0" applyBorder="0" applyAlignment="0" applyProtection="0"/>
    <xf numFmtId="0" fontId="6" fillId="0" borderId="0"/>
    <xf numFmtId="0" fontId="44" fillId="0" borderId="0" applyNumberFormat="0" applyFill="0" applyBorder="0" applyAlignment="0" applyProtection="0"/>
    <xf numFmtId="2" fontId="6" fillId="0" borderId="0" applyFill="0" applyBorder="0" applyAlignment="0" applyProtection="0"/>
    <xf numFmtId="0" fontId="34" fillId="0" borderId="84"/>
    <xf numFmtId="0" fontId="45" fillId="9" borderId="0" applyNumberFormat="0" applyBorder="0" applyAlignment="0" applyProtection="0"/>
    <xf numFmtId="0" fontId="46" fillId="0" borderId="96" applyNumberFormat="0" applyFill="0" applyAlignment="0" applyProtection="0"/>
    <xf numFmtId="0" fontId="47" fillId="0" borderId="97" applyNumberFormat="0" applyFill="0" applyAlignment="0" applyProtection="0"/>
    <xf numFmtId="0" fontId="48" fillId="0" borderId="98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50" fillId="0" borderId="0">
      <alignment wrapText="1"/>
    </xf>
    <xf numFmtId="0" fontId="51" fillId="0" borderId="0"/>
    <xf numFmtId="0" fontId="52" fillId="12" borderId="94" applyNumberFormat="0" applyAlignment="0" applyProtection="0"/>
    <xf numFmtId="0" fontId="53" fillId="0" borderId="99" applyNumberFormat="0" applyFill="0" applyAlignment="0" applyProtection="0"/>
    <xf numFmtId="0" fontId="54" fillId="0" borderId="100" applyNumberFormat="0" applyFill="0" applyProtection="0">
      <alignment horizontal="left" vertical="top" wrapText="1"/>
    </xf>
    <xf numFmtId="165" fontId="35" fillId="0" borderId="0"/>
    <xf numFmtId="0" fontId="55" fillId="2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56" fillId="0" borderId="0"/>
    <xf numFmtId="0" fontId="57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43" fillId="0" borderId="0"/>
    <xf numFmtId="0" fontId="31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6" fillId="0" borderId="0"/>
    <xf numFmtId="0" fontId="58" fillId="0" borderId="0">
      <alignment vertical="top"/>
    </xf>
    <xf numFmtId="0" fontId="6" fillId="3" borderId="101" applyNumberFormat="0" applyFont="0" applyAlignment="0" applyProtection="0"/>
    <xf numFmtId="49" fontId="35" fillId="0" borderId="0"/>
    <xf numFmtId="185" fontId="59" fillId="0" borderId="0" applyFont="0" applyFill="0" applyBorder="0" applyAlignment="0" applyProtection="0"/>
    <xf numFmtId="186" fontId="59" fillId="0" borderId="0" applyFont="0" applyFill="0" applyBorder="0" applyAlignment="0" applyProtection="0"/>
    <xf numFmtId="164" fontId="6" fillId="0" borderId="0" applyFont="0" applyFill="0" applyBorder="0" applyProtection="0"/>
    <xf numFmtId="0" fontId="60" fillId="5" borderId="102" applyNumberFormat="0" applyAlignment="0" applyProtection="0"/>
    <xf numFmtId="9" fontId="6" fillId="0" borderId="0" applyFont="0" applyFill="0" applyBorder="0" applyAlignment="0" applyProtection="0"/>
    <xf numFmtId="3" fontId="54" fillId="0" borderId="0" applyFill="0" applyBorder="0" applyProtection="0">
      <alignment horizontal="right"/>
    </xf>
    <xf numFmtId="49" fontId="54" fillId="0" borderId="0" applyFill="0" applyBorder="0" applyProtection="0">
      <alignment horizontal="right"/>
    </xf>
    <xf numFmtId="49" fontId="54" fillId="0" borderId="0" applyFill="0" applyBorder="0" applyProtection="0">
      <alignment horizontal="left" vertical="top"/>
    </xf>
    <xf numFmtId="49" fontId="61" fillId="0" borderId="0" applyFill="0" applyBorder="0" applyProtection="0">
      <alignment horizontal="right"/>
    </xf>
    <xf numFmtId="49" fontId="2" fillId="0" borderId="0" applyFill="0" applyBorder="0" applyProtection="0">
      <alignment horizontal="left"/>
    </xf>
    <xf numFmtId="0" fontId="61" fillId="0" borderId="0" applyNumberFormat="0" applyFill="0" applyBorder="0" applyProtection="0"/>
    <xf numFmtId="49" fontId="61" fillId="0" borderId="100" applyFill="0" applyProtection="0">
      <alignment horizontal="center"/>
    </xf>
    <xf numFmtId="49" fontId="61" fillId="0" borderId="100" applyFill="0" applyProtection="0">
      <alignment horizontal="center" vertical="justify" wrapText="1"/>
    </xf>
    <xf numFmtId="49" fontId="62" fillId="0" borderId="100" applyFill="0" applyProtection="0">
      <alignment horizontal="center" vertical="top" wrapText="1"/>
    </xf>
    <xf numFmtId="49" fontId="61" fillId="0" borderId="0" applyFill="0" applyBorder="0" applyProtection="0">
      <alignment horizontal="right" vertical="top"/>
    </xf>
    <xf numFmtId="49" fontId="54" fillId="0" borderId="0" applyFill="0" applyBorder="0" applyProtection="0">
      <alignment horizontal="right" vertical="top" wrapText="1"/>
    </xf>
    <xf numFmtId="0" fontId="4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49" fontId="61" fillId="0" borderId="103" applyFill="0" applyProtection="0">
      <alignment horizontal="center"/>
    </xf>
    <xf numFmtId="49" fontId="61" fillId="0" borderId="103" applyFill="0" applyProtection="0">
      <alignment horizontal="center" wrapText="1"/>
    </xf>
    <xf numFmtId="0" fontId="61" fillId="0" borderId="103" applyFill="0" applyProtection="0">
      <alignment horizontal="center"/>
    </xf>
    <xf numFmtId="0" fontId="62" fillId="0" borderId="103" applyFill="0" applyProtection="0">
      <alignment horizontal="center" vertical="top"/>
    </xf>
    <xf numFmtId="0" fontId="54" fillId="0" borderId="6" applyNumberFormat="0" applyFill="0" applyProtection="0">
      <alignment vertical="top"/>
    </xf>
    <xf numFmtId="49" fontId="61" fillId="0" borderId="6" applyFill="0" applyProtection="0">
      <alignment horizontal="center" vertical="justify" wrapText="1"/>
    </xf>
    <xf numFmtId="49" fontId="61" fillId="0" borderId="6" applyFill="0" applyProtection="0">
      <alignment horizontal="center"/>
    </xf>
    <xf numFmtId="0" fontId="61" fillId="0" borderId="6" applyFill="0" applyProtection="0">
      <alignment horizontal="center"/>
    </xf>
    <xf numFmtId="0" fontId="62" fillId="0" borderId="6" applyFill="0" applyProtection="0">
      <alignment horizontal="center" vertical="top"/>
    </xf>
    <xf numFmtId="0" fontId="61" fillId="0" borderId="0" applyNumberFormat="0" applyFill="0" applyBorder="0" applyProtection="0">
      <alignment horizontal="left"/>
    </xf>
    <xf numFmtId="0" fontId="54" fillId="27" borderId="100" applyNumberFormat="0" applyAlignment="0" applyProtection="0"/>
    <xf numFmtId="3" fontId="54" fillId="27" borderId="100">
      <alignment horizontal="right"/>
      <protection locked="0"/>
    </xf>
    <xf numFmtId="49" fontId="54" fillId="5" borderId="0" applyBorder="0">
      <alignment horizontal="right"/>
      <protection locked="0"/>
    </xf>
    <xf numFmtId="0" fontId="64" fillId="27" borderId="100" applyNumberFormat="0">
      <alignment horizontal="left" vertical="top" wrapText="1"/>
      <protection locked="0"/>
    </xf>
    <xf numFmtId="0" fontId="54" fillId="0" borderId="100" applyNumberFormat="0" applyFill="0" applyAlignment="0" applyProtection="0"/>
    <xf numFmtId="3" fontId="54" fillId="0" borderId="100" applyFill="0" applyProtection="0">
      <alignment horizontal="right"/>
    </xf>
    <xf numFmtId="0" fontId="64" fillId="0" borderId="100" applyNumberFormat="0" applyFill="0" applyProtection="0">
      <alignment horizontal="left" vertical="top" wrapText="1"/>
    </xf>
    <xf numFmtId="0" fontId="42" fillId="0" borderId="0"/>
    <xf numFmtId="0" fontId="6" fillId="0" borderId="0"/>
    <xf numFmtId="0" fontId="65" fillId="0" borderId="0"/>
    <xf numFmtId="0" fontId="6" fillId="0" borderId="0"/>
    <xf numFmtId="0" fontId="6" fillId="0" borderId="0"/>
    <xf numFmtId="0" fontId="32" fillId="0" borderId="0"/>
    <xf numFmtId="0" fontId="66" fillId="0" borderId="0" applyNumberFormat="0" applyBorder="0" applyAlignment="0">
      <alignment horizontal="left" readingOrder="1"/>
    </xf>
    <xf numFmtId="0" fontId="67" fillId="0" borderId="0" applyNumberFormat="0" applyFill="0" applyBorder="0" applyAlignment="0" applyProtection="0"/>
    <xf numFmtId="0" fontId="68" fillId="0" borderId="104" applyNumberFormat="0" applyFill="0" applyAlignment="0" applyProtection="0"/>
    <xf numFmtId="0" fontId="69" fillId="0" borderId="0" applyNumberFormat="0" applyFill="0" applyBorder="0" applyAlignment="0" applyProtection="0"/>
    <xf numFmtId="187" fontId="51" fillId="0" borderId="0" applyFont="0" applyFill="0" applyBorder="0" applyAlignment="0" applyProtection="0"/>
    <xf numFmtId="188" fontId="51" fillId="0" borderId="0" applyFont="0" applyFill="0" applyBorder="0" applyAlignment="0" applyProtection="0"/>
    <xf numFmtId="0" fontId="6" fillId="0" borderId="0"/>
    <xf numFmtId="164" fontId="6" fillId="0" borderId="0" applyFont="0" applyFill="0" applyBorder="0" applyProtection="0"/>
    <xf numFmtId="189" fontId="51" fillId="0" borderId="0" applyFont="0" applyFill="0" applyBorder="0" applyAlignment="0" applyProtection="0"/>
    <xf numFmtId="164" fontId="51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134" applyFont="1" applyFill="1" applyBorder="1" applyAlignment="1">
      <alignment vertical="center"/>
    </xf>
    <xf numFmtId="0" fontId="1" fillId="0" borderId="0" xfId="134" applyFont="1" applyAlignment="1">
      <alignment vertical="center"/>
    </xf>
    <xf numFmtId="0" fontId="1" fillId="0" borderId="0" xfId="134" applyFont="1" applyBorder="1" applyAlignment="1">
      <alignment vertical="center"/>
    </xf>
    <xf numFmtId="0" fontId="2" fillId="0" borderId="0" xfId="108" applyFont="1" applyAlignment="1" applyProtection="1">
      <alignment horizontal="left" vertical="center"/>
    </xf>
    <xf numFmtId="1" fontId="1" fillId="0" borderId="0" xfId="134" applyNumberFormat="1" applyFont="1" applyBorder="1" applyAlignment="1">
      <alignment horizontal="left" vertical="center"/>
    </xf>
    <xf numFmtId="1" fontId="1" fillId="0" borderId="0" xfId="134" applyNumberFormat="1" applyFont="1" applyBorder="1" applyAlignment="1">
      <alignment vertical="center"/>
    </xf>
    <xf numFmtId="0" fontId="3" fillId="0" borderId="1" xfId="134" applyFont="1" applyBorder="1" applyAlignment="1">
      <alignment vertical="center"/>
    </xf>
    <xf numFmtId="0" fontId="1" fillId="0" borderId="2" xfId="134" applyFont="1" applyBorder="1" applyAlignment="1">
      <alignment vertical="center"/>
    </xf>
    <xf numFmtId="1" fontId="1" fillId="0" borderId="2" xfId="134" applyNumberFormat="1" applyFont="1" applyBorder="1" applyAlignment="1">
      <alignment vertical="center"/>
    </xf>
    <xf numFmtId="1" fontId="5" fillId="0" borderId="5" xfId="134" applyNumberFormat="1" applyFont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top" wrapText="1"/>
    </xf>
    <xf numFmtId="1" fontId="5" fillId="0" borderId="9" xfId="134" applyNumberFormat="1" applyFont="1" applyBorder="1" applyAlignment="1" applyProtection="1">
      <alignment horizontal="center" vertical="center"/>
      <protection locked="0"/>
    </xf>
    <xf numFmtId="1" fontId="6" fillId="0" borderId="10" xfId="134" applyNumberFormat="1" applyFont="1" applyFill="1" applyBorder="1" applyAlignment="1">
      <alignment horizontal="center" vertical="center" wrapText="1"/>
    </xf>
    <xf numFmtId="1" fontId="5" fillId="0" borderId="9" xfId="134" applyNumberFormat="1" applyFont="1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1" fontId="5" fillId="0" borderId="5" xfId="134" applyNumberFormat="1" applyFont="1" applyBorder="1" applyAlignment="1" applyProtection="1">
      <alignment horizontal="center" vertical="center"/>
      <protection locked="0"/>
    </xf>
    <xf numFmtId="1" fontId="5" fillId="0" borderId="15" xfId="134" applyNumberFormat="1" applyFont="1" applyBorder="1" applyAlignment="1">
      <alignment horizontal="center" vertical="center"/>
    </xf>
    <xf numFmtId="1" fontId="5" fillId="0" borderId="16" xfId="134" applyNumberFormat="1" applyFont="1" applyBorder="1" applyAlignment="1">
      <alignment horizontal="center" vertical="center"/>
    </xf>
    <xf numFmtId="3" fontId="7" fillId="2" borderId="17" xfId="134" applyNumberFormat="1" applyFont="1" applyFill="1" applyBorder="1" applyAlignment="1">
      <alignment vertical="center"/>
    </xf>
    <xf numFmtId="3" fontId="7" fillId="2" borderId="10" xfId="134" applyNumberFormat="1" applyFont="1" applyFill="1" applyBorder="1" applyAlignment="1">
      <alignment vertical="center"/>
    </xf>
    <xf numFmtId="0" fontId="6" fillId="0" borderId="18" xfId="0" applyFont="1" applyFill="1" applyBorder="1" applyAlignment="1" applyProtection="1">
      <alignment horizontal="center"/>
    </xf>
    <xf numFmtId="0" fontId="6" fillId="0" borderId="19" xfId="0" applyNumberFormat="1" applyFont="1" applyFill="1" applyBorder="1" applyAlignment="1" applyProtection="1">
      <alignment horizontal="left" vertical="center"/>
    </xf>
    <xf numFmtId="190" fontId="8" fillId="0" borderId="6" xfId="0" applyNumberFormat="1" applyFont="1" applyBorder="1"/>
    <xf numFmtId="0" fontId="6" fillId="0" borderId="20" xfId="0" applyNumberFormat="1" applyFont="1" applyFill="1" applyBorder="1" applyAlignment="1" applyProtection="1">
      <alignment horizontal="left" vertical="center"/>
    </xf>
    <xf numFmtId="0" fontId="6" fillId="0" borderId="20" xfId="134" applyNumberFormat="1" applyFont="1" applyFill="1" applyBorder="1" applyAlignment="1" applyProtection="1">
      <alignment horizontal="left" vertical="center"/>
    </xf>
    <xf numFmtId="0" fontId="9" fillId="0" borderId="20" xfId="134" applyNumberFormat="1" applyFont="1" applyFill="1" applyBorder="1" applyAlignment="1" applyProtection="1">
      <alignment horizontal="left" vertical="center"/>
    </xf>
    <xf numFmtId="0" fontId="6" fillId="0" borderId="18" xfId="0" applyFont="1" applyFill="1" applyBorder="1" applyAlignment="1" applyProtection="1">
      <alignment horizontal="center" vertical="top"/>
    </xf>
    <xf numFmtId="0" fontId="6" fillId="0" borderId="21" xfId="0" applyFont="1" applyFill="1" applyBorder="1" applyAlignment="1" applyProtection="1">
      <alignment horizontal="center"/>
    </xf>
    <xf numFmtId="0" fontId="6" fillId="0" borderId="22" xfId="134" applyNumberFormat="1" applyFont="1" applyFill="1" applyBorder="1" applyAlignment="1" applyProtection="1">
      <alignment horizontal="left" vertical="center"/>
    </xf>
    <xf numFmtId="190" fontId="8" fillId="0" borderId="12" xfId="0" applyNumberFormat="1" applyFont="1" applyBorder="1"/>
    <xf numFmtId="0" fontId="6" fillId="0" borderId="23" xfId="0" applyFont="1" applyFill="1" applyBorder="1" applyAlignment="1" applyProtection="1">
      <alignment horizontal="left"/>
    </xf>
    <xf numFmtId="3" fontId="6" fillId="3" borderId="24" xfId="134" applyNumberFormat="1" applyFont="1" applyFill="1" applyBorder="1" applyAlignment="1" applyProtection="1">
      <alignment horizontal="left" vertical="center"/>
      <protection locked="0"/>
    </xf>
    <xf numFmtId="3" fontId="6" fillId="3" borderId="25" xfId="134" applyNumberFormat="1" applyFont="1" applyFill="1" applyBorder="1" applyAlignment="1" applyProtection="1">
      <alignment horizontal="right" vertical="center"/>
      <protection locked="0"/>
    </xf>
    <xf numFmtId="0" fontId="6" fillId="0" borderId="26" xfId="0" applyFont="1" applyFill="1" applyBorder="1" applyAlignment="1" applyProtection="1">
      <alignment horizontal="left" vertical="top"/>
    </xf>
    <xf numFmtId="0" fontId="6" fillId="0" borderId="0" xfId="134" applyNumberFormat="1" applyFont="1" applyFill="1" applyBorder="1" applyAlignment="1" applyProtection="1">
      <alignment horizontal="left" vertical="center"/>
    </xf>
    <xf numFmtId="3" fontId="6" fillId="0" borderId="27" xfId="134" applyNumberFormat="1" applyFont="1" applyFill="1" applyBorder="1" applyAlignment="1" applyProtection="1">
      <alignment horizontal="right" vertical="center"/>
      <protection locked="0"/>
    </xf>
    <xf numFmtId="0" fontId="6" fillId="3" borderId="28" xfId="134" applyNumberFormat="1" applyFont="1" applyFill="1" applyBorder="1" applyAlignment="1" applyProtection="1">
      <alignment horizontal="left" vertical="center"/>
    </xf>
    <xf numFmtId="0" fontId="6" fillId="3" borderId="24" xfId="134" applyNumberFormat="1" applyFont="1" applyFill="1" applyBorder="1" applyAlignment="1" applyProtection="1">
      <alignment horizontal="left" vertical="center"/>
    </xf>
    <xf numFmtId="3" fontId="6" fillId="3" borderId="29" xfId="134" applyNumberFormat="1" applyFont="1" applyFill="1" applyBorder="1" applyAlignment="1" applyProtection="1">
      <alignment horizontal="right" vertical="center"/>
    </xf>
    <xf numFmtId="0" fontId="6" fillId="0" borderId="30" xfId="0" applyFont="1" applyFill="1" applyBorder="1" applyAlignment="1" applyProtection="1">
      <alignment horizontal="left"/>
    </xf>
    <xf numFmtId="0" fontId="6" fillId="3" borderId="10" xfId="134" applyNumberFormat="1" applyFont="1" applyFill="1" applyBorder="1" applyAlignment="1" applyProtection="1">
      <alignment horizontal="left" vertical="center"/>
    </xf>
    <xf numFmtId="0" fontId="6" fillId="0" borderId="31" xfId="0" applyFont="1" applyFill="1" applyBorder="1" applyAlignment="1" applyProtection="1">
      <alignment horizontal="left" vertical="top"/>
    </xf>
    <xf numFmtId="0" fontId="6" fillId="3" borderId="32" xfId="134" applyNumberFormat="1" applyFont="1" applyFill="1" applyBorder="1" applyAlignment="1" applyProtection="1">
      <alignment horizontal="left" vertical="center"/>
    </xf>
    <xf numFmtId="0" fontId="6" fillId="3" borderId="33" xfId="134" applyNumberFormat="1" applyFont="1" applyFill="1" applyBorder="1" applyAlignment="1" applyProtection="1">
      <alignment horizontal="left" vertical="center"/>
    </xf>
    <xf numFmtId="3" fontId="6" fillId="3" borderId="34" xfId="134" applyNumberFormat="1" applyFont="1" applyFill="1" applyBorder="1" applyAlignment="1" applyProtection="1">
      <alignment horizontal="right" vertical="center"/>
    </xf>
    <xf numFmtId="0" fontId="1" fillId="0" borderId="0" xfId="134" applyFont="1" applyFill="1" applyAlignment="1">
      <alignment vertical="center"/>
    </xf>
    <xf numFmtId="191" fontId="1" fillId="0" borderId="0" xfId="1" applyNumberFormat="1" applyFont="1" applyFill="1" applyBorder="1" applyAlignment="1">
      <alignment vertical="center"/>
    </xf>
    <xf numFmtId="0" fontId="10" fillId="0" borderId="0" xfId="134" applyFont="1" applyBorder="1" applyAlignment="1">
      <alignment vertical="center"/>
    </xf>
    <xf numFmtId="0" fontId="10" fillId="0" borderId="2" xfId="134" applyFont="1" applyBorder="1" applyAlignment="1">
      <alignment vertical="center"/>
    </xf>
    <xf numFmtId="0" fontId="1" fillId="0" borderId="35" xfId="134" applyFont="1" applyBorder="1" applyAlignment="1">
      <alignment vertical="center"/>
    </xf>
    <xf numFmtId="0" fontId="6" fillId="0" borderId="36" xfId="0" applyFont="1" applyFill="1" applyBorder="1" applyAlignment="1" applyProtection="1">
      <alignment horizontal="center" vertical="top" wrapText="1"/>
    </xf>
    <xf numFmtId="1" fontId="6" fillId="4" borderId="37" xfId="134" applyNumberFormat="1" applyFont="1" applyFill="1" applyBorder="1" applyAlignment="1">
      <alignment horizontal="center" vertical="center" wrapText="1"/>
    </xf>
    <xf numFmtId="1" fontId="6" fillId="0" borderId="0" xfId="134" applyNumberFormat="1" applyFont="1" applyFill="1" applyBorder="1" applyAlignment="1">
      <alignment horizontal="center" vertical="center" wrapText="1"/>
    </xf>
    <xf numFmtId="1" fontId="6" fillId="4" borderId="38" xfId="134" applyNumberFormat="1" applyFont="1" applyFill="1" applyBorder="1" applyAlignment="1">
      <alignment horizontal="center" vertical="center" wrapText="1"/>
    </xf>
    <xf numFmtId="1" fontId="6" fillId="4" borderId="9" xfId="134" applyNumberFormat="1" applyFont="1" applyFill="1" applyBorder="1" applyAlignment="1">
      <alignment horizontal="center" vertical="center" wrapText="1"/>
    </xf>
    <xf numFmtId="1" fontId="6" fillId="0" borderId="39" xfId="134" applyNumberFormat="1" applyFont="1" applyFill="1" applyBorder="1" applyAlignment="1">
      <alignment horizontal="center" vertical="center" wrapText="1"/>
    </xf>
    <xf numFmtId="1" fontId="6" fillId="4" borderId="40" xfId="134" applyNumberFormat="1" applyFont="1" applyFill="1" applyBorder="1" applyAlignment="1">
      <alignment horizontal="center" vertical="center" wrapText="1"/>
    </xf>
    <xf numFmtId="1" fontId="6" fillId="4" borderId="5" xfId="134" applyNumberFormat="1" applyFont="1" applyFill="1" applyBorder="1" applyAlignment="1">
      <alignment horizontal="center" vertical="center" wrapText="1"/>
    </xf>
    <xf numFmtId="1" fontId="6" fillId="0" borderId="17" xfId="134" applyNumberFormat="1" applyFont="1" applyFill="1" applyBorder="1" applyAlignment="1">
      <alignment horizontal="center" vertical="center" wrapText="1"/>
    </xf>
    <xf numFmtId="1" fontId="6" fillId="4" borderId="41" xfId="134" applyNumberFormat="1" applyFont="1" applyFill="1" applyBorder="1" applyAlignment="1">
      <alignment horizontal="center" vertical="center" wrapText="1"/>
    </xf>
    <xf numFmtId="1" fontId="6" fillId="4" borderId="42" xfId="134" applyNumberFormat="1" applyFont="1" applyFill="1" applyBorder="1" applyAlignment="1">
      <alignment horizontal="center" vertical="center" wrapText="1"/>
    </xf>
    <xf numFmtId="1" fontId="6" fillId="4" borderId="43" xfId="134" applyNumberFormat="1" applyFont="1" applyFill="1" applyBorder="1" applyAlignment="1">
      <alignment horizontal="center" vertical="center" wrapText="1"/>
    </xf>
    <xf numFmtId="3" fontId="7" fillId="2" borderId="44" xfId="134" applyNumberFormat="1" applyFont="1" applyFill="1" applyBorder="1" applyAlignment="1">
      <alignment vertical="center"/>
    </xf>
    <xf numFmtId="190" fontId="8" fillId="0" borderId="36" xfId="0" applyNumberFormat="1" applyFont="1" applyBorder="1"/>
    <xf numFmtId="190" fontId="8" fillId="4" borderId="45" xfId="0" applyNumberFormat="1" applyFont="1" applyFill="1" applyBorder="1"/>
    <xf numFmtId="190" fontId="8" fillId="0" borderId="46" xfId="0" applyNumberFormat="1" applyFont="1" applyBorder="1"/>
    <xf numFmtId="190" fontId="8" fillId="4" borderId="47" xfId="0" applyNumberFormat="1" applyFont="1" applyFill="1" applyBorder="1"/>
    <xf numFmtId="3" fontId="1" fillId="0" borderId="0" xfId="134" applyNumberFormat="1" applyFont="1" applyBorder="1" applyAlignment="1">
      <alignment vertical="center"/>
    </xf>
    <xf numFmtId="190" fontId="8" fillId="4" borderId="48" xfId="0" applyNumberFormat="1" applyFont="1" applyFill="1" applyBorder="1"/>
    <xf numFmtId="190" fontId="8" fillId="4" borderId="49" xfId="0" applyNumberFormat="1" applyFont="1" applyFill="1" applyBorder="1"/>
    <xf numFmtId="190" fontId="8" fillId="0" borderId="50" xfId="0" applyNumberFormat="1" applyFont="1" applyBorder="1"/>
    <xf numFmtId="190" fontId="8" fillId="4" borderId="37" xfId="0" applyNumberFormat="1" applyFont="1" applyFill="1" applyBorder="1"/>
    <xf numFmtId="3" fontId="6" fillId="3" borderId="51" xfId="134" applyNumberFormat="1" applyFont="1" applyFill="1" applyBorder="1" applyAlignment="1" applyProtection="1">
      <alignment horizontal="right" vertical="center"/>
      <protection locked="0"/>
    </xf>
    <xf numFmtId="3" fontId="6" fillId="3" borderId="52" xfId="134" applyNumberFormat="1" applyFont="1" applyFill="1" applyBorder="1" applyAlignment="1" applyProtection="1">
      <alignment horizontal="right" vertical="center"/>
      <protection locked="0"/>
    </xf>
    <xf numFmtId="3" fontId="6" fillId="0" borderId="53" xfId="134" applyNumberFormat="1" applyFont="1" applyFill="1" applyBorder="1" applyAlignment="1" applyProtection="1">
      <alignment horizontal="right" vertical="center"/>
      <protection locked="0"/>
    </xf>
    <xf numFmtId="3" fontId="6" fillId="0" borderId="54" xfId="134" applyNumberFormat="1" applyFont="1" applyFill="1" applyBorder="1" applyAlignment="1" applyProtection="1">
      <alignment horizontal="right" vertical="center"/>
      <protection locked="0"/>
    </xf>
    <xf numFmtId="3" fontId="6" fillId="3" borderId="51" xfId="134" applyNumberFormat="1" applyFont="1" applyFill="1" applyBorder="1" applyAlignment="1" applyProtection="1">
      <alignment horizontal="right" vertical="center"/>
    </xf>
    <xf numFmtId="3" fontId="6" fillId="3" borderId="27" xfId="134" applyNumberFormat="1" applyFont="1" applyFill="1" applyBorder="1" applyAlignment="1" applyProtection="1">
      <alignment horizontal="right" vertical="center"/>
    </xf>
    <xf numFmtId="3" fontId="6" fillId="3" borderId="54" xfId="134" applyNumberFormat="1" applyFont="1" applyFill="1" applyBorder="1" applyAlignment="1" applyProtection="1">
      <alignment horizontal="right" vertical="center"/>
    </xf>
    <xf numFmtId="3" fontId="6" fillId="3" borderId="55" xfId="134" applyNumberFormat="1" applyFont="1" applyFill="1" applyBorder="1" applyAlignment="1" applyProtection="1">
      <alignment horizontal="right" vertical="center"/>
    </xf>
    <xf numFmtId="192" fontId="6" fillId="5" borderId="56" xfId="134" applyNumberFormat="1" applyFont="1" applyFill="1" applyBorder="1" applyAlignment="1" applyProtection="1">
      <alignment horizontal="right" vertical="center"/>
      <protection locked="0"/>
    </xf>
    <xf numFmtId="192" fontId="6" fillId="5" borderId="57" xfId="134" applyNumberFormat="1" applyFont="1" applyFill="1" applyBorder="1" applyAlignment="1" applyProtection="1">
      <alignment horizontal="right" vertical="center"/>
      <protection locked="0"/>
    </xf>
    <xf numFmtId="192" fontId="6" fillId="5" borderId="58" xfId="134" applyNumberFormat="1" applyFont="1" applyFill="1" applyBorder="1" applyAlignment="1" applyProtection="1">
      <alignment horizontal="right" vertical="center"/>
      <protection locked="0"/>
    </xf>
    <xf numFmtId="192" fontId="6" fillId="5" borderId="59" xfId="134" applyNumberFormat="1" applyFont="1" applyFill="1" applyBorder="1" applyAlignment="1" applyProtection="1">
      <alignment horizontal="right" vertical="center"/>
      <protection locked="0"/>
    </xf>
    <xf numFmtId="3" fontId="6" fillId="3" borderId="60" xfId="134" applyNumberFormat="1" applyFont="1" applyFill="1" applyBorder="1" applyAlignment="1" applyProtection="1">
      <alignment horizontal="right" vertical="center"/>
    </xf>
    <xf numFmtId="192" fontId="6" fillId="5" borderId="61" xfId="134" applyNumberFormat="1" applyFont="1" applyFill="1" applyBorder="1" applyAlignment="1" applyProtection="1">
      <alignment horizontal="right" vertical="center"/>
      <protection locked="0"/>
    </xf>
    <xf numFmtId="192" fontId="6" fillId="5" borderId="62" xfId="134" applyNumberFormat="1" applyFont="1" applyFill="1" applyBorder="1" applyAlignment="1" applyProtection="1">
      <alignment horizontal="right" vertical="center"/>
      <protection locked="0"/>
    </xf>
    <xf numFmtId="191" fontId="1" fillId="0" borderId="0" xfId="1" applyNumberFormat="1" applyFont="1" applyBorder="1" applyAlignment="1">
      <alignment vertical="center"/>
    </xf>
    <xf numFmtId="0" fontId="2" fillId="0" borderId="0" xfId="134" applyFont="1" applyFill="1" applyAlignment="1" applyProtection="1">
      <alignment horizontal="left"/>
    </xf>
    <xf numFmtId="1" fontId="5" fillId="0" borderId="37" xfId="134" applyNumberFormat="1" applyFont="1" applyBorder="1" applyAlignment="1" applyProtection="1">
      <alignment horizontal="center" vertical="center"/>
      <protection locked="0"/>
    </xf>
    <xf numFmtId="0" fontId="6" fillId="0" borderId="64" xfId="134" applyNumberFormat="1" applyFont="1" applyFill="1" applyBorder="1" applyAlignment="1" applyProtection="1">
      <alignment horizontal="left" vertical="center"/>
    </xf>
    <xf numFmtId="190" fontId="8" fillId="0" borderId="65" xfId="0" applyNumberFormat="1" applyFont="1" applyBorder="1"/>
    <xf numFmtId="3" fontId="6" fillId="3" borderId="66" xfId="134" applyNumberFormat="1" applyFont="1" applyFill="1" applyBorder="1" applyAlignment="1" applyProtection="1">
      <alignment horizontal="left" vertical="center"/>
      <protection locked="0"/>
    </xf>
    <xf numFmtId="3" fontId="6" fillId="3" borderId="5" xfId="134" applyNumberFormat="1" applyFont="1" applyFill="1" applyBorder="1" applyAlignment="1" applyProtection="1">
      <alignment horizontal="left" vertical="center"/>
      <protection locked="0"/>
    </xf>
    <xf numFmtId="190" fontId="8" fillId="4" borderId="6" xfId="0" applyNumberFormat="1" applyFont="1" applyFill="1" applyBorder="1"/>
    <xf numFmtId="0" fontId="6" fillId="3" borderId="67" xfId="134" applyNumberFormat="1" applyFont="1" applyFill="1" applyBorder="1" applyAlignment="1" applyProtection="1">
      <alignment horizontal="left" vertical="center"/>
    </xf>
    <xf numFmtId="190" fontId="8" fillId="4" borderId="68" xfId="0" applyNumberFormat="1" applyFont="1" applyFill="1" applyBorder="1"/>
    <xf numFmtId="3" fontId="1" fillId="0" borderId="0" xfId="134" applyNumberFormat="1" applyFont="1" applyFill="1" applyBorder="1" applyAlignment="1">
      <alignment vertical="center"/>
    </xf>
    <xf numFmtId="0" fontId="11" fillId="6" borderId="2" xfId="0" applyFont="1" applyFill="1" applyBorder="1" applyAlignment="1">
      <alignment vertical="center" wrapText="1"/>
    </xf>
    <xf numFmtId="1" fontId="6" fillId="4" borderId="69" xfId="134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50" xfId="0" applyFont="1" applyFill="1" applyBorder="1" applyAlignment="1" applyProtection="1">
      <alignment horizontal="center" vertical="center" wrapText="1"/>
    </xf>
    <xf numFmtId="1" fontId="6" fillId="4" borderId="70" xfId="134" applyNumberFormat="1" applyFont="1" applyFill="1" applyBorder="1" applyAlignment="1">
      <alignment horizontal="center" vertical="center" wrapText="1"/>
    </xf>
    <xf numFmtId="3" fontId="7" fillId="2" borderId="28" xfId="134" applyNumberFormat="1" applyFont="1" applyFill="1" applyBorder="1" applyAlignment="1">
      <alignment vertical="center"/>
    </xf>
    <xf numFmtId="190" fontId="8" fillId="4" borderId="36" xfId="0" applyNumberFormat="1" applyFont="1" applyFill="1" applyBorder="1"/>
    <xf numFmtId="190" fontId="8" fillId="4" borderId="11" xfId="0" applyNumberFormat="1" applyFont="1" applyFill="1" applyBorder="1"/>
    <xf numFmtId="190" fontId="8" fillId="4" borderId="50" xfId="0" applyNumberFormat="1" applyFont="1" applyFill="1" applyBorder="1"/>
    <xf numFmtId="190" fontId="8" fillId="4" borderId="71" xfId="0" applyNumberFormat="1" applyFont="1" applyFill="1" applyBorder="1"/>
    <xf numFmtId="190" fontId="8" fillId="4" borderId="72" xfId="0" applyNumberFormat="1" applyFont="1" applyFill="1" applyBorder="1"/>
    <xf numFmtId="192" fontId="6" fillId="5" borderId="73" xfId="134" applyNumberFormat="1" applyFont="1" applyFill="1" applyBorder="1" applyAlignment="1" applyProtection="1">
      <alignment horizontal="right" vertical="center"/>
      <protection locked="0"/>
    </xf>
    <xf numFmtId="192" fontId="6" fillId="5" borderId="74" xfId="134" applyNumberFormat="1" applyFont="1" applyFill="1" applyBorder="1" applyAlignment="1" applyProtection="1">
      <alignment horizontal="right" vertical="center"/>
      <protection locked="0"/>
    </xf>
    <xf numFmtId="1" fontId="6" fillId="0" borderId="9" xfId="134" applyNumberFormat="1" applyFont="1" applyFill="1" applyBorder="1" applyAlignment="1">
      <alignment horizontal="center" vertical="center" wrapText="1"/>
    </xf>
    <xf numFmtId="1" fontId="6" fillId="4" borderId="17" xfId="134" applyNumberFormat="1" applyFont="1" applyFill="1" applyBorder="1" applyAlignment="1">
      <alignment horizontal="center" vertical="center" wrapText="1"/>
    </xf>
    <xf numFmtId="3" fontId="7" fillId="2" borderId="75" xfId="134" applyNumberFormat="1" applyFont="1" applyFill="1" applyBorder="1" applyAlignment="1">
      <alignment vertical="center"/>
    </xf>
    <xf numFmtId="190" fontId="8" fillId="4" borderId="76" xfId="0" applyNumberFormat="1" applyFont="1" applyFill="1" applyBorder="1"/>
    <xf numFmtId="193" fontId="1" fillId="0" borderId="0" xfId="1" applyNumberFormat="1" applyFont="1" applyBorder="1" applyAlignment="1">
      <alignment vertical="center"/>
    </xf>
    <xf numFmtId="190" fontId="8" fillId="4" borderId="0" xfId="0" applyNumberFormat="1" applyFont="1" applyFill="1" applyBorder="1"/>
    <xf numFmtId="190" fontId="8" fillId="4" borderId="53" xfId="0" applyNumberFormat="1" applyFont="1" applyFill="1" applyBorder="1"/>
    <xf numFmtId="190" fontId="8" fillId="4" borderId="77" xfId="0" applyNumberFormat="1" applyFont="1" applyFill="1" applyBorder="1"/>
    <xf numFmtId="192" fontId="6" fillId="5" borderId="78" xfId="134" applyNumberFormat="1" applyFont="1" applyFill="1" applyBorder="1" applyAlignment="1" applyProtection="1">
      <alignment horizontal="right" vertical="center"/>
      <protection locked="0"/>
    </xf>
    <xf numFmtId="190" fontId="1" fillId="0" borderId="0" xfId="134" applyNumberFormat="1" applyFont="1" applyBorder="1" applyAlignment="1">
      <alignment vertical="center"/>
    </xf>
    <xf numFmtId="0" fontId="13" fillId="0" borderId="0" xfId="134" applyFont="1" applyBorder="1" applyAlignment="1">
      <alignment vertical="center"/>
    </xf>
    <xf numFmtId="0" fontId="2" fillId="0" borderId="0" xfId="108" applyFont="1" applyAlignment="1" applyProtection="1">
      <alignment horizontal="center" vertical="center"/>
    </xf>
    <xf numFmtId="0" fontId="11" fillId="6" borderId="0" xfId="0" applyFont="1" applyFill="1"/>
    <xf numFmtId="190" fontId="1" fillId="0" borderId="0" xfId="134" applyNumberFormat="1" applyFont="1" applyFill="1" applyBorder="1" applyAlignment="1">
      <alignment vertical="center"/>
    </xf>
    <xf numFmtId="0" fontId="11" fillId="6" borderId="63" xfId="0" applyFont="1" applyFill="1" applyBorder="1" applyAlignment="1">
      <alignment vertical="center" wrapText="1"/>
    </xf>
    <xf numFmtId="0" fontId="11" fillId="6" borderId="80" xfId="0" applyFont="1" applyFill="1" applyBorder="1" applyAlignment="1">
      <alignment vertical="center" wrapText="1"/>
    </xf>
    <xf numFmtId="1" fontId="6" fillId="4" borderId="82" xfId="134" applyNumberFormat="1" applyFont="1" applyFill="1" applyBorder="1" applyAlignment="1">
      <alignment horizontal="center" vertical="center" wrapText="1"/>
    </xf>
    <xf numFmtId="1" fontId="6" fillId="4" borderId="83" xfId="134" applyNumberFormat="1" applyFont="1" applyFill="1" applyBorder="1" applyAlignment="1">
      <alignment horizontal="center" vertical="center" wrapText="1"/>
    </xf>
    <xf numFmtId="1" fontId="6" fillId="0" borderId="84" xfId="134" applyNumberFormat="1" applyFont="1" applyFill="1" applyBorder="1" applyAlignment="1">
      <alignment horizontal="center" vertical="center" wrapText="1"/>
    </xf>
    <xf numFmtId="1" fontId="6" fillId="0" borderId="42" xfId="134" applyNumberFormat="1" applyFont="1" applyFill="1" applyBorder="1" applyAlignment="1">
      <alignment horizontal="center" vertical="center" wrapText="1"/>
    </xf>
    <xf numFmtId="190" fontId="8" fillId="4" borderId="85" xfId="0" applyNumberFormat="1" applyFont="1" applyFill="1" applyBorder="1"/>
    <xf numFmtId="190" fontId="8" fillId="4" borderId="86" xfId="0" applyNumberFormat="1" applyFont="1" applyFill="1" applyBorder="1"/>
    <xf numFmtId="190" fontId="8" fillId="4" borderId="87" xfId="0" applyNumberFormat="1" applyFont="1" applyFill="1" applyBorder="1"/>
    <xf numFmtId="0" fontId="11" fillId="6" borderId="35" xfId="0" applyFont="1" applyFill="1" applyBorder="1" applyAlignment="1">
      <alignment vertical="center" wrapText="1"/>
    </xf>
    <xf numFmtId="1" fontId="6" fillId="0" borderId="16" xfId="134" applyNumberFormat="1" applyFont="1" applyFill="1" applyBorder="1" applyAlignment="1">
      <alignment horizontal="center" vertical="center" wrapText="1"/>
    </xf>
    <xf numFmtId="1" fontId="6" fillId="4" borderId="89" xfId="134" applyNumberFormat="1" applyFont="1" applyFill="1" applyBorder="1" applyAlignment="1">
      <alignment horizontal="center" vertical="center" wrapText="1"/>
    </xf>
    <xf numFmtId="190" fontId="8" fillId="4" borderId="90" xfId="0" applyNumberFormat="1" applyFont="1" applyFill="1" applyBorder="1"/>
    <xf numFmtId="0" fontId="14" fillId="0" borderId="0" xfId="118" applyAlignment="1" applyProtection="1"/>
    <xf numFmtId="3" fontId="6" fillId="3" borderId="91" xfId="134" applyNumberFormat="1" applyFont="1" applyFill="1" applyBorder="1" applyAlignment="1" applyProtection="1">
      <alignment horizontal="left" vertical="center"/>
      <protection locked="0"/>
    </xf>
    <xf numFmtId="3" fontId="6" fillId="3" borderId="22" xfId="134" applyNumberFormat="1" applyFont="1" applyFill="1" applyBorder="1" applyAlignment="1" applyProtection="1">
      <alignment horizontal="left" vertical="center"/>
      <protection locked="0"/>
    </xf>
    <xf numFmtId="3" fontId="6" fillId="3" borderId="37" xfId="134" applyNumberFormat="1" applyFont="1" applyFill="1" applyBorder="1" applyAlignment="1" applyProtection="1">
      <alignment horizontal="left" vertical="center"/>
      <protection locked="0"/>
    </xf>
    <xf numFmtId="0" fontId="6" fillId="3" borderId="92" xfId="134" applyNumberFormat="1" applyFont="1" applyFill="1" applyBorder="1" applyAlignment="1" applyProtection="1">
      <alignment horizontal="left" vertical="center"/>
    </xf>
    <xf numFmtId="0" fontId="6" fillId="3" borderId="93" xfId="134" applyNumberFormat="1" applyFont="1" applyFill="1" applyBorder="1" applyAlignment="1" applyProtection="1">
      <alignment horizontal="left" vertical="center"/>
    </xf>
    <xf numFmtId="0" fontId="2" fillId="6" borderId="0" xfId="0" applyFont="1" applyFill="1" applyAlignment="1">
      <alignment horizontal="left"/>
    </xf>
    <xf numFmtId="0" fontId="2" fillId="0" borderId="0" xfId="134" applyFont="1" applyAlignment="1" applyProtection="1">
      <alignment horizontal="center"/>
    </xf>
    <xf numFmtId="194" fontId="1" fillId="0" borderId="0" xfId="1" applyNumberFormat="1" applyFont="1" applyBorder="1" applyAlignment="1">
      <alignment vertical="center"/>
    </xf>
    <xf numFmtId="191" fontId="1" fillId="0" borderId="0" xfId="134" applyNumberFormat="1" applyFont="1" applyBorder="1" applyAlignment="1">
      <alignment vertical="center"/>
    </xf>
    <xf numFmtId="0" fontId="6" fillId="3" borderId="61" xfId="134" applyNumberFormat="1" applyFont="1" applyFill="1" applyBorder="1" applyAlignment="1" applyProtection="1">
      <alignment horizontal="left" vertical="center"/>
    </xf>
    <xf numFmtId="0" fontId="15" fillId="0" borderId="0" xfId="0" applyFont="1"/>
    <xf numFmtId="0" fontId="16" fillId="0" borderId="0" xfId="197" applyNumberFormat="1" applyFont="1" applyProtection="1"/>
    <xf numFmtId="0" fontId="0" fillId="0" borderId="28" xfId="0" applyBorder="1"/>
    <xf numFmtId="0" fontId="17" fillId="6" borderId="28" xfId="0" applyFont="1" applyFill="1" applyBorder="1" applyAlignment="1">
      <alignment horizontal="left"/>
    </xf>
    <xf numFmtId="0" fontId="0" fillId="6" borderId="28" xfId="0" applyFill="1" applyBorder="1"/>
    <xf numFmtId="0" fontId="2" fillId="0" borderId="0" xfId="2" applyFont="1" applyAlignment="1" applyProtection="1"/>
    <xf numFmtId="0" fontId="18" fillId="0" borderId="0" xfId="0" applyFont="1"/>
    <xf numFmtId="0" fontId="19" fillId="0" borderId="0" xfId="2" applyFont="1" applyAlignment="1" applyProtection="1"/>
    <xf numFmtId="0" fontId="20" fillId="0" borderId="0" xfId="0" applyFont="1"/>
    <xf numFmtId="0" fontId="18" fillId="0" borderId="0" xfId="0" applyFont="1" applyFill="1"/>
    <xf numFmtId="0" fontId="0" fillId="0" borderId="0" xfId="0" applyFill="1"/>
    <xf numFmtId="0" fontId="21" fillId="0" borderId="0" xfId="2" applyAlignment="1" applyProtection="1"/>
    <xf numFmtId="0" fontId="6" fillId="0" borderId="0" xfId="129"/>
    <xf numFmtId="0" fontId="25" fillId="0" borderId="0" xfId="129" applyFont="1" applyAlignment="1"/>
    <xf numFmtId="0" fontId="26" fillId="0" borderId="0" xfId="197" applyNumberFormat="1" applyFont="1" applyAlignment="1" applyProtection="1">
      <alignment horizontal="center"/>
      <protection locked="0"/>
    </xf>
    <xf numFmtId="49" fontId="26" fillId="0" borderId="0" xfId="197" applyNumberFormat="1" applyFont="1" applyProtection="1">
      <protection locked="0"/>
    </xf>
    <xf numFmtId="0" fontId="27" fillId="0" borderId="0" xfId="197" applyNumberFormat="1" applyFont="1" applyAlignment="1" applyProtection="1">
      <alignment horizontal="center"/>
      <protection locked="0"/>
    </xf>
    <xf numFmtId="0" fontId="28" fillId="0" borderId="0" xfId="197" applyFont="1" applyAlignment="1" applyProtection="1">
      <alignment horizontal="left" indent="1"/>
      <protection locked="0"/>
    </xf>
    <xf numFmtId="0" fontId="28" fillId="0" borderId="0" xfId="197" applyFont="1" applyAlignment="1">
      <alignment horizontal="left" indent="1"/>
    </xf>
    <xf numFmtId="0" fontId="6" fillId="0" borderId="0" xfId="197" applyAlignment="1">
      <alignment horizontal="left" indent="1"/>
    </xf>
    <xf numFmtId="0" fontId="29" fillId="0" borderId="0" xfId="197" applyFont="1" applyAlignment="1">
      <alignment horizontal="left" indent="1"/>
    </xf>
    <xf numFmtId="0" fontId="30" fillId="0" borderId="0" xfId="129" applyFont="1" applyAlignment="1">
      <alignment horizontal="left"/>
    </xf>
    <xf numFmtId="0" fontId="71" fillId="0" borderId="0" xfId="129" applyFont="1"/>
    <xf numFmtId="0" fontId="72" fillId="6" borderId="28" xfId="0" applyFont="1" applyFill="1" applyBorder="1" applyAlignment="1">
      <alignment horizontal="left"/>
    </xf>
    <xf numFmtId="0" fontId="73" fillId="0" borderId="0" xfId="2" applyFont="1" applyAlignment="1" applyProtection="1"/>
    <xf numFmtId="0" fontId="22" fillId="0" borderId="0" xfId="197" applyFont="1" applyBorder="1" applyAlignment="1">
      <alignment horizontal="center" vertical="center"/>
    </xf>
    <xf numFmtId="0" fontId="23" fillId="0" borderId="0" xfId="197" applyFont="1" applyBorder="1" applyAlignment="1">
      <alignment horizontal="center" vertical="center"/>
    </xf>
    <xf numFmtId="0" fontId="24" fillId="0" borderId="0" xfId="129" applyFont="1" applyAlignment="1">
      <alignment horizontal="center" wrapText="1"/>
    </xf>
    <xf numFmtId="0" fontId="11" fillId="6" borderId="6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79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1" fillId="6" borderId="81" xfId="0" applyFont="1" applyFill="1" applyBorder="1" applyAlignment="1">
      <alignment horizontal="center" vertical="center" wrapText="1"/>
    </xf>
    <xf numFmtId="0" fontId="11" fillId="6" borderId="88" xfId="0" applyFont="1" applyFill="1" applyBorder="1" applyAlignment="1">
      <alignment horizontal="center" vertical="center" wrapText="1"/>
    </xf>
    <xf numFmtId="0" fontId="4" fillId="0" borderId="7" xfId="134" applyFont="1" applyBorder="1" applyAlignment="1">
      <alignment horizontal="left" vertical="center"/>
    </xf>
    <xf numFmtId="0" fontId="4" fillId="0" borderId="8" xfId="134" applyFont="1" applyBorder="1" applyAlignment="1">
      <alignment horizontal="left" vertical="center"/>
    </xf>
    <xf numFmtId="0" fontId="4" fillId="0" borderId="13" xfId="134" applyFont="1" applyBorder="1" applyAlignment="1">
      <alignment horizontal="left" vertical="center"/>
    </xf>
    <xf numFmtId="0" fontId="4" fillId="0" borderId="14" xfId="134" applyFont="1" applyBorder="1" applyAlignment="1">
      <alignment horizontal="left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4" fillId="0" borderId="3" xfId="134" applyFont="1" applyBorder="1" applyAlignment="1">
      <alignment horizontal="left" vertical="center"/>
    </xf>
    <xf numFmtId="0" fontId="4" fillId="0" borderId="4" xfId="134" applyFont="1" applyBorder="1" applyAlignment="1">
      <alignment horizontal="left" vertical="center"/>
    </xf>
    <xf numFmtId="0" fontId="2" fillId="0" borderId="0" xfId="108" applyFont="1" applyAlignment="1" applyProtection="1">
      <alignment horizontal="left" vertical="center"/>
    </xf>
  </cellXfs>
  <cellStyles count="209">
    <cellStyle name=" 1" xfId="3" xr:uid="{00000000-0005-0000-0000-000031000000}"/>
    <cellStyle name="%" xfId="4" xr:uid="{00000000-0005-0000-0000-000032000000}"/>
    <cellStyle name="_Administrata Publike" xfId="5" xr:uid="{00000000-0005-0000-0000-000033000000}"/>
    <cellStyle name="_Book1" xfId="6" xr:uid="{00000000-0005-0000-0000-000034000000}"/>
    <cellStyle name="_Bujqesia" xfId="7" xr:uid="{00000000-0005-0000-0000-000035000000}"/>
    <cellStyle name="_GDP Final 1996-2005 by 2 approaches" xfId="8" xr:uid="{00000000-0005-0000-0000-000036000000}"/>
    <cellStyle name="_GDP Final 1996-2005 by 2 approaches_Finale 2008 me Nace4" xfId="9" xr:uid="{00000000-0005-0000-0000-000037000000}"/>
    <cellStyle name="_gdp2009, varianti 4" xfId="10" xr:uid="{00000000-0005-0000-0000-000038000000}"/>
    <cellStyle name="_gdp2009, varianti 5" xfId="11" xr:uid="{00000000-0005-0000-0000-000039000000}"/>
    <cellStyle name="_gdp2009, varianti 5_Finale 2008 me Nace4" xfId="12" xr:uid="{00000000-0005-0000-0000-00003A000000}"/>
    <cellStyle name="_Per vjetoren nga 3_mujoret" xfId="13" xr:uid="{00000000-0005-0000-0000-00003B000000}"/>
    <cellStyle name="_TAB1" xfId="14" xr:uid="{00000000-0005-0000-0000-00003C000000}"/>
    <cellStyle name="_TAB2" xfId="15" xr:uid="{00000000-0005-0000-0000-00003D000000}"/>
    <cellStyle name="_TAB3" xfId="16" xr:uid="{00000000-0005-0000-0000-00003E000000}"/>
    <cellStyle name="_TAB4" xfId="17" xr:uid="{00000000-0005-0000-0000-00003F000000}"/>
    <cellStyle name="_TAB5" xfId="18" xr:uid="{00000000-0005-0000-0000-000040000000}"/>
    <cellStyle name="_VA-cons_TOT" xfId="19" xr:uid="{00000000-0005-0000-0000-000041000000}"/>
    <cellStyle name="_VA-cons_TOT_Finale 2008 me Nace4" xfId="20" xr:uid="{00000000-0005-0000-0000-000042000000}"/>
    <cellStyle name="_VA-cons_TOT_Ledjoni energjia" xfId="21" xr:uid="{00000000-0005-0000-0000-000043000000}"/>
    <cellStyle name="_VA-cons_TOT_Ledjoni energjia_Finale 2008 me Nace4" xfId="22" xr:uid="{00000000-0005-0000-0000-000044000000}"/>
    <cellStyle name="_Workbook for QGDP(dt.24 Prill, 2008)" xfId="23" xr:uid="{00000000-0005-0000-0000-000045000000}"/>
    <cellStyle name="0mitP" xfId="24" xr:uid="{00000000-0005-0000-0000-000046000000}"/>
    <cellStyle name="0ohneP" xfId="25" xr:uid="{00000000-0005-0000-0000-000047000000}"/>
    <cellStyle name="10mitP" xfId="26" xr:uid="{00000000-0005-0000-0000-000048000000}"/>
    <cellStyle name="12mitP" xfId="27" xr:uid="{00000000-0005-0000-0000-000049000000}"/>
    <cellStyle name="12ohneP" xfId="28" xr:uid="{00000000-0005-0000-0000-00004A000000}"/>
    <cellStyle name="13mitP" xfId="29" xr:uid="{00000000-0005-0000-0000-00004B000000}"/>
    <cellStyle name="1mitP" xfId="30" xr:uid="{00000000-0005-0000-0000-00004C000000}"/>
    <cellStyle name="1ohneP" xfId="31" xr:uid="{00000000-0005-0000-0000-00004D000000}"/>
    <cellStyle name="20% - Accent1 2" xfId="32" xr:uid="{00000000-0005-0000-0000-00004E000000}"/>
    <cellStyle name="20% - Accent2 2" xfId="33" xr:uid="{00000000-0005-0000-0000-00004F000000}"/>
    <cellStyle name="20% - Accent3 2" xfId="34" xr:uid="{00000000-0005-0000-0000-000050000000}"/>
    <cellStyle name="20% - Accent4 2" xfId="35" xr:uid="{00000000-0005-0000-0000-000051000000}"/>
    <cellStyle name="20% - Accent5 2" xfId="36" xr:uid="{00000000-0005-0000-0000-000052000000}"/>
    <cellStyle name="20% - Accent6 2" xfId="37" xr:uid="{00000000-0005-0000-0000-000053000000}"/>
    <cellStyle name="20% - Akzent1" xfId="38" xr:uid="{00000000-0005-0000-0000-000054000000}"/>
    <cellStyle name="20% - Akzent2" xfId="39" xr:uid="{00000000-0005-0000-0000-000055000000}"/>
    <cellStyle name="20% - Akzent3" xfId="40" xr:uid="{00000000-0005-0000-0000-000056000000}"/>
    <cellStyle name="20% - Akzent4" xfId="41" xr:uid="{00000000-0005-0000-0000-000057000000}"/>
    <cellStyle name="20% - Akzent5" xfId="42" xr:uid="{00000000-0005-0000-0000-000058000000}"/>
    <cellStyle name="20% - Akzent6" xfId="43" xr:uid="{00000000-0005-0000-0000-000059000000}"/>
    <cellStyle name="2mitP" xfId="44" xr:uid="{00000000-0005-0000-0000-00005A000000}"/>
    <cellStyle name="2ohneP" xfId="45" xr:uid="{00000000-0005-0000-0000-00005B000000}"/>
    <cellStyle name="3mitP" xfId="46" xr:uid="{00000000-0005-0000-0000-00005C000000}"/>
    <cellStyle name="3ohneP" xfId="47" xr:uid="{00000000-0005-0000-0000-00005D000000}"/>
    <cellStyle name="40% - Accent1 2" xfId="48" xr:uid="{00000000-0005-0000-0000-00005E000000}"/>
    <cellStyle name="40% - Accent2 2" xfId="49" xr:uid="{00000000-0005-0000-0000-00005F000000}"/>
    <cellStyle name="40% - Accent3 2" xfId="50" xr:uid="{00000000-0005-0000-0000-000060000000}"/>
    <cellStyle name="40% - Accent4 2" xfId="51" xr:uid="{00000000-0005-0000-0000-000061000000}"/>
    <cellStyle name="40% - Accent5 2" xfId="52" xr:uid="{00000000-0005-0000-0000-000062000000}"/>
    <cellStyle name="40% - Accent6 2" xfId="53" xr:uid="{00000000-0005-0000-0000-000063000000}"/>
    <cellStyle name="40% - Akzent1" xfId="54" xr:uid="{00000000-0005-0000-0000-000064000000}"/>
    <cellStyle name="40% - Akzent2" xfId="55" xr:uid="{00000000-0005-0000-0000-000065000000}"/>
    <cellStyle name="40% - Akzent3" xfId="56" xr:uid="{00000000-0005-0000-0000-000066000000}"/>
    <cellStyle name="40% - Akzent4" xfId="57" xr:uid="{00000000-0005-0000-0000-000067000000}"/>
    <cellStyle name="40% - Akzent5" xfId="58" xr:uid="{00000000-0005-0000-0000-000068000000}"/>
    <cellStyle name="40% - Akzent6" xfId="59" xr:uid="{00000000-0005-0000-0000-000069000000}"/>
    <cellStyle name="4mitP" xfId="60" xr:uid="{00000000-0005-0000-0000-00006A000000}"/>
    <cellStyle name="4ohneP" xfId="61" xr:uid="{00000000-0005-0000-0000-00006B000000}"/>
    <cellStyle name="60% - Accent1 2" xfId="62" xr:uid="{00000000-0005-0000-0000-00006C000000}"/>
    <cellStyle name="60% - Accent2 2" xfId="63" xr:uid="{00000000-0005-0000-0000-00006D000000}"/>
    <cellStyle name="60% - Accent3 2" xfId="64" xr:uid="{00000000-0005-0000-0000-00006E000000}"/>
    <cellStyle name="60% - Accent4 2" xfId="65" xr:uid="{00000000-0005-0000-0000-00006F000000}"/>
    <cellStyle name="60% - Accent5 2" xfId="66" xr:uid="{00000000-0005-0000-0000-000070000000}"/>
    <cellStyle name="60% - Accent6 2" xfId="67" xr:uid="{00000000-0005-0000-0000-000071000000}"/>
    <cellStyle name="60% - Akzent1" xfId="68" xr:uid="{00000000-0005-0000-0000-000072000000}"/>
    <cellStyle name="60% - Akzent2" xfId="69" xr:uid="{00000000-0005-0000-0000-000073000000}"/>
    <cellStyle name="60% - Akzent3" xfId="70" xr:uid="{00000000-0005-0000-0000-000074000000}"/>
    <cellStyle name="60% - Akzent4" xfId="71" xr:uid="{00000000-0005-0000-0000-000075000000}"/>
    <cellStyle name="60% - Akzent5" xfId="72" xr:uid="{00000000-0005-0000-0000-000076000000}"/>
    <cellStyle name="60% - Akzent6" xfId="73" xr:uid="{00000000-0005-0000-0000-000077000000}"/>
    <cellStyle name="6mitP" xfId="74" xr:uid="{00000000-0005-0000-0000-000078000000}"/>
    <cellStyle name="6ohneP" xfId="75" xr:uid="{00000000-0005-0000-0000-000079000000}"/>
    <cellStyle name="7mitP" xfId="76" xr:uid="{00000000-0005-0000-0000-00007A000000}"/>
    <cellStyle name="9mitP" xfId="77" xr:uid="{00000000-0005-0000-0000-00007B000000}"/>
    <cellStyle name="9ohneP" xfId="78" xr:uid="{00000000-0005-0000-0000-00007C000000}"/>
    <cellStyle name="Accent1 2" xfId="79" xr:uid="{00000000-0005-0000-0000-00007D000000}"/>
    <cellStyle name="Accent2 2" xfId="80" xr:uid="{00000000-0005-0000-0000-00007E000000}"/>
    <cellStyle name="Accent3 2" xfId="81" xr:uid="{00000000-0005-0000-0000-00007F000000}"/>
    <cellStyle name="Accent4 2" xfId="82" xr:uid="{00000000-0005-0000-0000-000080000000}"/>
    <cellStyle name="Accent5 2" xfId="83" xr:uid="{00000000-0005-0000-0000-000081000000}"/>
    <cellStyle name="Accent6 2" xfId="84" xr:uid="{00000000-0005-0000-0000-000082000000}"/>
    <cellStyle name="Bad 2" xfId="85" xr:uid="{00000000-0005-0000-0000-000083000000}"/>
    <cellStyle name="Calculation 2" xfId="86" xr:uid="{00000000-0005-0000-0000-000084000000}"/>
    <cellStyle name="Check Cell 2" xfId="87" xr:uid="{00000000-0005-0000-0000-000085000000}"/>
    <cellStyle name="Comma" xfId="1" builtinId="3"/>
    <cellStyle name="Comma 17" xfId="88" xr:uid="{00000000-0005-0000-0000-000086000000}"/>
    <cellStyle name="Comma 2" xfId="89" xr:uid="{00000000-0005-0000-0000-000087000000}"/>
    <cellStyle name="Comma 2 2" xfId="90" xr:uid="{00000000-0005-0000-0000-000088000000}"/>
    <cellStyle name="Comma 2 3" xfId="91" xr:uid="{00000000-0005-0000-0000-000089000000}"/>
    <cellStyle name="Comma 3" xfId="92" xr:uid="{00000000-0005-0000-0000-00008A000000}"/>
    <cellStyle name="Comma 3 2" xfId="93" xr:uid="{00000000-0005-0000-0000-00008B000000}"/>
    <cellStyle name="Comma 3 3" xfId="94" xr:uid="{00000000-0005-0000-0000-00008C000000}"/>
    <cellStyle name="Comma 3 3 2" xfId="95" xr:uid="{00000000-0005-0000-0000-00008D000000}"/>
    <cellStyle name="Comma 3 4" xfId="96" xr:uid="{00000000-0005-0000-0000-00008E000000}"/>
    <cellStyle name="Comma 4" xfId="97" xr:uid="{00000000-0005-0000-0000-00008F000000}"/>
    <cellStyle name="Comma 5" xfId="98" xr:uid="{00000000-0005-0000-0000-000090000000}"/>
    <cellStyle name="Comma 5 2" xfId="99" xr:uid="{00000000-0005-0000-0000-000091000000}"/>
    <cellStyle name="Comma 5 3" xfId="100" xr:uid="{00000000-0005-0000-0000-000092000000}"/>
    <cellStyle name="Comma 6" xfId="101" xr:uid="{00000000-0005-0000-0000-000093000000}"/>
    <cellStyle name="Comma 7" xfId="102" xr:uid="{00000000-0005-0000-0000-000094000000}"/>
    <cellStyle name="Comma 7 2" xfId="103" xr:uid="{00000000-0005-0000-0000-000095000000}"/>
    <cellStyle name="Comma 8" xfId="104" xr:uid="{00000000-0005-0000-0000-000096000000}"/>
    <cellStyle name="Comma0" xfId="105" xr:uid="{00000000-0005-0000-0000-000097000000}"/>
    <cellStyle name="Currency0" xfId="106" xr:uid="{00000000-0005-0000-0000-000098000000}"/>
    <cellStyle name="Date" xfId="107" xr:uid="{00000000-0005-0000-0000-000099000000}"/>
    <cellStyle name="Excel Built-in Normal" xfId="108" xr:uid="{00000000-0005-0000-0000-00009A000000}"/>
    <cellStyle name="Explanatory Text 2" xfId="109" xr:uid="{00000000-0005-0000-0000-00009B000000}"/>
    <cellStyle name="Fixed" xfId="110" xr:uid="{00000000-0005-0000-0000-00009C000000}"/>
    <cellStyle name="Fuss" xfId="111" xr:uid="{00000000-0005-0000-0000-00009D000000}"/>
    <cellStyle name="Good 2" xfId="112" xr:uid="{00000000-0005-0000-0000-00009E000000}"/>
    <cellStyle name="Heading 1 2" xfId="113" xr:uid="{00000000-0005-0000-0000-00009F000000}"/>
    <cellStyle name="Heading 2 2" xfId="114" xr:uid="{00000000-0005-0000-0000-0000A0000000}"/>
    <cellStyle name="Heading 3 2" xfId="115" xr:uid="{00000000-0005-0000-0000-0000A1000000}"/>
    <cellStyle name="Heading 4 2" xfId="116" xr:uid="{00000000-0005-0000-0000-0000A2000000}"/>
    <cellStyle name="Hyperlink" xfId="2" builtinId="8"/>
    <cellStyle name="Hyperlink 2" xfId="117" xr:uid="{00000000-0005-0000-0000-0000A3000000}"/>
    <cellStyle name="Hyperlink 3" xfId="118" xr:uid="{00000000-0005-0000-0000-0000A4000000}"/>
    <cellStyle name="Iau?iue_?ac?.oaa.90-92" xfId="119" xr:uid="{00000000-0005-0000-0000-0000A5000000}"/>
    <cellStyle name="Îáû÷íûé_93ãîä (2)" xfId="120" xr:uid="{00000000-0005-0000-0000-0000A6000000}"/>
    <cellStyle name="Input 2" xfId="121" xr:uid="{00000000-0005-0000-0000-0000A7000000}"/>
    <cellStyle name="Linked Cell 2" xfId="122" xr:uid="{00000000-0005-0000-0000-0000A8000000}"/>
    <cellStyle name="m49048872" xfId="123" xr:uid="{00000000-0005-0000-0000-0000A9000000}"/>
    <cellStyle name="mitP" xfId="124" xr:uid="{00000000-0005-0000-0000-0000AA000000}"/>
    <cellStyle name="Neutral 2" xfId="125" xr:uid="{00000000-0005-0000-0000-0000AB000000}"/>
    <cellStyle name="Normal" xfId="0" builtinId="0"/>
    <cellStyle name="Normal 10" xfId="126" xr:uid="{00000000-0005-0000-0000-0000AC000000}"/>
    <cellStyle name="Normal 11" xfId="127" xr:uid="{00000000-0005-0000-0000-0000AD000000}"/>
    <cellStyle name="Normal 12" xfId="128" xr:uid="{00000000-0005-0000-0000-0000AE000000}"/>
    <cellStyle name="Normal 13" xfId="129" xr:uid="{00000000-0005-0000-0000-0000AF000000}"/>
    <cellStyle name="Normal 13 2" xfId="130" xr:uid="{00000000-0005-0000-0000-0000B0000000}"/>
    <cellStyle name="Normal 14" xfId="131" xr:uid="{00000000-0005-0000-0000-0000B1000000}"/>
    <cellStyle name="Normal 15" xfId="132" xr:uid="{00000000-0005-0000-0000-0000B2000000}"/>
    <cellStyle name="Normal 16" xfId="133" xr:uid="{00000000-0005-0000-0000-0000B3000000}"/>
    <cellStyle name="Normal 17" xfId="134" xr:uid="{00000000-0005-0000-0000-0000B4000000}"/>
    <cellStyle name="Normal 18" xfId="135" xr:uid="{00000000-0005-0000-0000-0000B5000000}"/>
    <cellStyle name="Normal 2" xfId="136" xr:uid="{00000000-0005-0000-0000-0000B6000000}"/>
    <cellStyle name="Normal 2 2" xfId="137" xr:uid="{00000000-0005-0000-0000-0000B7000000}"/>
    <cellStyle name="Normal 2 2 2" xfId="138" xr:uid="{00000000-0005-0000-0000-0000B8000000}"/>
    <cellStyle name="Normal 3" xfId="139" xr:uid="{00000000-0005-0000-0000-0000B9000000}"/>
    <cellStyle name="Normal 3 2" xfId="140" xr:uid="{00000000-0005-0000-0000-0000BA000000}"/>
    <cellStyle name="Normal 3 3" xfId="141" xr:uid="{00000000-0005-0000-0000-0000BB000000}"/>
    <cellStyle name="Normal 4" xfId="142" xr:uid="{00000000-0005-0000-0000-0000BC000000}"/>
    <cellStyle name="Normal 4 2" xfId="143" xr:uid="{00000000-0005-0000-0000-0000BD000000}"/>
    <cellStyle name="Normal 4 3" xfId="144" xr:uid="{00000000-0005-0000-0000-0000BE000000}"/>
    <cellStyle name="Normal 5" xfId="145" xr:uid="{00000000-0005-0000-0000-0000BF000000}"/>
    <cellStyle name="Normal 5 2" xfId="146" xr:uid="{00000000-0005-0000-0000-0000C0000000}"/>
    <cellStyle name="Normal 5 3" xfId="147" xr:uid="{00000000-0005-0000-0000-0000C1000000}"/>
    <cellStyle name="Normal 6" xfId="148" xr:uid="{00000000-0005-0000-0000-0000C2000000}"/>
    <cellStyle name="Normal 6 2" xfId="149" xr:uid="{00000000-0005-0000-0000-0000C3000000}"/>
    <cellStyle name="Normal 7" xfId="150" xr:uid="{00000000-0005-0000-0000-0000C4000000}"/>
    <cellStyle name="Normal 8" xfId="151" xr:uid="{00000000-0005-0000-0000-0000C5000000}"/>
    <cellStyle name="Normal 9" xfId="152" xr:uid="{00000000-0005-0000-0000-0000C6000000}"/>
    <cellStyle name="Normal 9 2" xfId="153" xr:uid="{00000000-0005-0000-0000-0000C7000000}"/>
    <cellStyle name="Normál_Felhasznalas_tabla_1999" xfId="154" xr:uid="{00000000-0005-0000-0000-0000C8000000}"/>
    <cellStyle name="normální_Mez_02rr" xfId="155" xr:uid="{00000000-0005-0000-0000-0000C9000000}"/>
    <cellStyle name="Note 2" xfId="156" xr:uid="{00000000-0005-0000-0000-0000CA000000}"/>
    <cellStyle name="ohneP" xfId="157" xr:uid="{00000000-0005-0000-0000-0000CB000000}"/>
    <cellStyle name="Ouny?e [0]_Eeno1" xfId="158" xr:uid="{00000000-0005-0000-0000-0000CC000000}"/>
    <cellStyle name="Ouny?e_Eeno1" xfId="159" xr:uid="{00000000-0005-0000-0000-0000CD000000}"/>
    <cellStyle name="Òûñÿ÷è_Sheet1" xfId="160" xr:uid="{00000000-0005-0000-0000-0000CE000000}"/>
    <cellStyle name="Output 2" xfId="161" xr:uid="{00000000-0005-0000-0000-0000CF000000}"/>
    <cellStyle name="Percent 2" xfId="162" xr:uid="{00000000-0005-0000-0000-0000D0000000}"/>
    <cellStyle name="s24" xfId="163" xr:uid="{00000000-0005-0000-0000-0000D1000000}"/>
    <cellStyle name="s30" xfId="164" xr:uid="{00000000-0005-0000-0000-0000D2000000}"/>
    <cellStyle name="s32" xfId="165" xr:uid="{00000000-0005-0000-0000-0000D3000000}"/>
    <cellStyle name="s33" xfId="166" xr:uid="{00000000-0005-0000-0000-0000D4000000}"/>
    <cellStyle name="s35" xfId="167" xr:uid="{00000000-0005-0000-0000-0000D5000000}"/>
    <cellStyle name="s37" xfId="168" xr:uid="{00000000-0005-0000-0000-0000D6000000}"/>
    <cellStyle name="s44" xfId="169" xr:uid="{00000000-0005-0000-0000-0000D7000000}"/>
    <cellStyle name="s45" xfId="170" xr:uid="{00000000-0005-0000-0000-0000D8000000}"/>
    <cellStyle name="s48" xfId="171" xr:uid="{00000000-0005-0000-0000-0000D9000000}"/>
    <cellStyle name="s56" xfId="172" xr:uid="{00000000-0005-0000-0000-0000DA000000}"/>
    <cellStyle name="s57" xfId="173" xr:uid="{00000000-0005-0000-0000-0000DB000000}"/>
    <cellStyle name="s58" xfId="174" xr:uid="{00000000-0005-0000-0000-0000DC000000}"/>
    <cellStyle name="s59" xfId="175" xr:uid="{00000000-0005-0000-0000-0000DD000000}"/>
    <cellStyle name="s62" xfId="176" xr:uid="{00000000-0005-0000-0000-0000DE000000}"/>
    <cellStyle name="s63" xfId="177" xr:uid="{00000000-0005-0000-0000-0000DF000000}"/>
    <cellStyle name="s64" xfId="178" xr:uid="{00000000-0005-0000-0000-0000E0000000}"/>
    <cellStyle name="s65" xfId="179" xr:uid="{00000000-0005-0000-0000-0000E1000000}"/>
    <cellStyle name="s66" xfId="180" xr:uid="{00000000-0005-0000-0000-0000E2000000}"/>
    <cellStyle name="s67" xfId="181" xr:uid="{00000000-0005-0000-0000-0000E3000000}"/>
    <cellStyle name="s68" xfId="182" xr:uid="{00000000-0005-0000-0000-0000E4000000}"/>
    <cellStyle name="s69" xfId="183" xr:uid="{00000000-0005-0000-0000-0000E5000000}"/>
    <cellStyle name="s70" xfId="184" xr:uid="{00000000-0005-0000-0000-0000E6000000}"/>
    <cellStyle name="s73" xfId="185" xr:uid="{00000000-0005-0000-0000-0000E7000000}"/>
    <cellStyle name="s78" xfId="186" xr:uid="{00000000-0005-0000-0000-0000E8000000}"/>
    <cellStyle name="s80" xfId="187" xr:uid="{00000000-0005-0000-0000-0000E9000000}"/>
    <cellStyle name="s82" xfId="188" xr:uid="{00000000-0005-0000-0000-0000EA000000}"/>
    <cellStyle name="s85" xfId="189" xr:uid="{00000000-0005-0000-0000-0000EB000000}"/>
    <cellStyle name="s93" xfId="190" xr:uid="{00000000-0005-0000-0000-0000EC000000}"/>
    <cellStyle name="s94" xfId="191" xr:uid="{00000000-0005-0000-0000-0000ED000000}"/>
    <cellStyle name="s95" xfId="192" xr:uid="{00000000-0005-0000-0000-0000EE000000}"/>
    <cellStyle name="Standaard 2" xfId="193" xr:uid="{00000000-0005-0000-0000-0000EF000000}"/>
    <cellStyle name="Standaard 3" xfId="194" xr:uid="{00000000-0005-0000-0000-0000F0000000}"/>
    <cellStyle name="Standard 2" xfId="195" xr:uid="{00000000-0005-0000-0000-0000F1000000}"/>
    <cellStyle name="Standard 3" xfId="196" xr:uid="{00000000-0005-0000-0000-0000F2000000}"/>
    <cellStyle name="Standard 3 2" xfId="197" xr:uid="{00000000-0005-0000-0000-0000F3000000}"/>
    <cellStyle name="Style 1" xfId="198" xr:uid="{00000000-0005-0000-0000-0000F4000000}"/>
    <cellStyle name="Text_e" xfId="199" xr:uid="{00000000-0005-0000-0000-0000F5000000}"/>
    <cellStyle name="Title 2" xfId="200" xr:uid="{00000000-0005-0000-0000-0000F6000000}"/>
    <cellStyle name="Total 2" xfId="201" xr:uid="{00000000-0005-0000-0000-0000F7000000}"/>
    <cellStyle name="Warning Text 2" xfId="202" xr:uid="{00000000-0005-0000-0000-0000F8000000}"/>
    <cellStyle name="Денежный [0]_BBПиндекс" xfId="203" xr:uid="{00000000-0005-0000-0000-0000F9000000}"/>
    <cellStyle name="Денежный_BBПиндекс" xfId="204" xr:uid="{00000000-0005-0000-0000-0000FA000000}"/>
    <cellStyle name="Обычный_5_QUART" xfId="205" xr:uid="{00000000-0005-0000-0000-0000FB000000}"/>
    <cellStyle name="Тысячи_Sheet1" xfId="206" xr:uid="{00000000-0005-0000-0000-0000FC000000}"/>
    <cellStyle name="Финансовый [0]_BBПиндекс" xfId="207" xr:uid="{00000000-0005-0000-0000-0000FD000000}"/>
    <cellStyle name="Финансовый_BBПиндекс" xfId="208" xr:uid="{00000000-0005-0000-0000-0000FE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ctrlProps/ctrlProp1.xml><?xml version="1.0" encoding="utf-8"?>
<formControlPr xmlns="http://schemas.microsoft.com/office/spreadsheetml/2009/9/main" objectType="Radio" checked="Checked" firstButton="1" fmlaLink="'Permbajtja-Content'!$A$1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checked="Checked" firstButton="1" fmlaLink="'Permbajtja-Content'!$A$1" noThreeD="1"/>
</file>

<file path=xl/ctrlProps/ctrlProp4.xml><?xml version="1.0" encoding="utf-8"?>
<formControlPr xmlns="http://schemas.microsoft.com/office/spreadsheetml/2009/9/main" objectType="Radio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1397479</xdr:colOff>
      <xdr:row>3</xdr:row>
      <xdr:rowOff>77637</xdr:rowOff>
    </xdr:from>
    <xdr:to>
      <xdr:col>9</xdr:col>
      <xdr:colOff>3499</xdr:colOff>
      <xdr:row>3</xdr:row>
      <xdr:rowOff>165215</xdr:rowOff>
    </xdr:to>
    <xdr:pic>
      <xdr:nvPicPr>
        <xdr:cNvPr id="2" name="Picture 2" descr="http://photos.wikimapia.org/p/00/01/45/06/03_960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959" t="5534" r="11644" b="19763"/>
        <a:stretch>
          <a:fillRect/>
        </a:stretch>
      </xdr:blipFill>
      <xdr:spPr>
        <a:xfrm>
          <a:off x="5629275" y="401320"/>
          <a:ext cx="3175" cy="87630"/>
        </a:xfrm>
        <a:prstGeom prst="rect">
          <a:avLst/>
        </a:prstGeom>
        <a:noFill/>
      </xdr:spPr>
    </xdr:pic>
    <xdr:clientData/>
  </xdr:twoCellAnchor>
  <xdr:twoCellAnchor>
    <xdr:from>
      <xdr:col>10</xdr:col>
      <xdr:colOff>352987</xdr:colOff>
      <xdr:row>5</xdr:row>
      <xdr:rowOff>72838</xdr:rowOff>
    </xdr:from>
    <xdr:to>
      <xdr:col>12</xdr:col>
      <xdr:colOff>67046</xdr:colOff>
      <xdr:row>8</xdr:row>
      <xdr:rowOff>41390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48450" y="1158240"/>
          <a:ext cx="933450" cy="45466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0</xdr:col>
      <xdr:colOff>47625</xdr:colOff>
      <xdr:row>1</xdr:row>
      <xdr:rowOff>114300</xdr:rowOff>
    </xdr:from>
    <xdr:to>
      <xdr:col>2</xdr:col>
      <xdr:colOff>87849</xdr:colOff>
      <xdr:row>4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7625" y="276225"/>
          <a:ext cx="132588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5</xdr:row>
          <xdr:rowOff>142875</xdr:rowOff>
        </xdr:from>
        <xdr:to>
          <xdr:col>11</xdr:col>
          <xdr:colOff>514350</xdr:colOff>
          <xdr:row>6</xdr:row>
          <xdr:rowOff>142875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6</xdr:row>
          <xdr:rowOff>142875</xdr:rowOff>
        </xdr:from>
        <xdr:to>
          <xdr:col>11</xdr:col>
          <xdr:colOff>533400</xdr:colOff>
          <xdr:row>8</xdr:row>
          <xdr:rowOff>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550332</xdr:colOff>
      <xdr:row>1</xdr:row>
      <xdr:rowOff>31750</xdr:rowOff>
    </xdr:from>
    <xdr:to>
      <xdr:col>13</xdr:col>
      <xdr:colOff>255925</xdr:colOff>
      <xdr:row>3</xdr:row>
      <xdr:rowOff>94494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93610" y="222250"/>
          <a:ext cx="906145" cy="44323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1</xdr:row>
          <xdr:rowOff>76200</xdr:rowOff>
        </xdr:from>
        <xdr:to>
          <xdr:col>13</xdr:col>
          <xdr:colOff>104775</xdr:colOff>
          <xdr:row>2</xdr:row>
          <xdr:rowOff>47625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</xdr:row>
          <xdr:rowOff>47625</xdr:rowOff>
        </xdr:from>
        <xdr:to>
          <xdr:col>13</xdr:col>
          <xdr:colOff>123825</xdr:colOff>
          <xdr:row>3</xdr:row>
          <xdr:rowOff>28575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>
        <a:xfrm>
          <a:off x="744855" y="2876550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5</xdr:row>
      <xdr:rowOff>22408</xdr:rowOff>
    </xdr:from>
    <xdr:to>
      <xdr:col>1</xdr:col>
      <xdr:colOff>1367118</xdr:colOff>
      <xdr:row>8</xdr:row>
      <xdr:rowOff>201706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>
        <a:xfrm flipH="1" flipV="1">
          <a:off x="0" y="974725"/>
          <a:ext cx="1800225" cy="169354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>
        <a:xfrm>
          <a:off x="78105" y="2876550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>
        <a:xfrm>
          <a:off x="554355" y="2867025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4</xdr:row>
      <xdr:rowOff>179294</xdr:rowOff>
    </xdr:from>
    <xdr:to>
      <xdr:col>2</xdr:col>
      <xdr:colOff>-1</xdr:colOff>
      <xdr:row>8</xdr:row>
      <xdr:rowOff>168089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>
        <a:xfrm>
          <a:off x="0" y="922020"/>
          <a:ext cx="1780540" cy="173164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>
        <a:xfrm>
          <a:off x="78105" y="2867025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>
        <a:xfrm>
          <a:off x="554355" y="2867025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>
        <a:xfrm>
          <a:off x="554355" y="2867025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10</xdr:row>
      <xdr:rowOff>2383</xdr:rowOff>
    </xdr:from>
    <xdr:to>
      <xdr:col>2</xdr:col>
      <xdr:colOff>87966</xdr:colOff>
      <xdr:row>10</xdr:row>
      <xdr:rowOff>2383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>
        <a:xfrm>
          <a:off x="78105" y="286893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>
        <a:xfrm>
          <a:off x="744855" y="2876550"/>
          <a:ext cx="29622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5</xdr:row>
      <xdr:rowOff>22408</xdr:rowOff>
    </xdr:from>
    <xdr:to>
      <xdr:col>1</xdr:col>
      <xdr:colOff>1367118</xdr:colOff>
      <xdr:row>8</xdr:row>
      <xdr:rowOff>201706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>
        <a:xfrm flipH="1" flipV="1">
          <a:off x="0" y="974725"/>
          <a:ext cx="2033270" cy="169354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>
        <a:xfrm>
          <a:off x="78105" y="2876550"/>
          <a:ext cx="23241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>
        <a:xfrm>
          <a:off x="554355" y="2867025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4</xdr:row>
      <xdr:rowOff>179294</xdr:rowOff>
    </xdr:from>
    <xdr:to>
      <xdr:col>2</xdr:col>
      <xdr:colOff>-1</xdr:colOff>
      <xdr:row>8</xdr:row>
      <xdr:rowOff>168089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>
        <a:xfrm>
          <a:off x="0" y="922020"/>
          <a:ext cx="1780540" cy="173164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>
        <a:xfrm>
          <a:off x="78105" y="2867025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>
        <a:xfrm>
          <a:off x="554355" y="2867025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>
        <a:xfrm>
          <a:off x="554355" y="2867025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10</xdr:row>
      <xdr:rowOff>2383</xdr:rowOff>
    </xdr:from>
    <xdr:to>
      <xdr:col>2</xdr:col>
      <xdr:colOff>87966</xdr:colOff>
      <xdr:row>10</xdr:row>
      <xdr:rowOff>2383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>
        <a:xfrm>
          <a:off x="78105" y="286893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>
        <a:xfrm>
          <a:off x="744855" y="2876550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5</xdr:row>
      <xdr:rowOff>22408</xdr:rowOff>
    </xdr:from>
    <xdr:to>
      <xdr:col>1</xdr:col>
      <xdr:colOff>1367118</xdr:colOff>
      <xdr:row>8</xdr:row>
      <xdr:rowOff>201706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>
        <a:xfrm flipH="1" flipV="1">
          <a:off x="0" y="974725"/>
          <a:ext cx="1971675" cy="169354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>
        <a:xfrm>
          <a:off x="78105" y="287655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>
        <a:xfrm>
          <a:off x="554355" y="2867025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4</xdr:row>
      <xdr:rowOff>179294</xdr:rowOff>
    </xdr:from>
    <xdr:to>
      <xdr:col>2</xdr:col>
      <xdr:colOff>-1</xdr:colOff>
      <xdr:row>8</xdr:row>
      <xdr:rowOff>168089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>
        <a:xfrm>
          <a:off x="0" y="922020"/>
          <a:ext cx="1780540" cy="173164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>
        <a:xfrm>
          <a:off x="78105" y="2867025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>
        <a:xfrm>
          <a:off x="554355" y="2867025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ShapeType="1"/>
        </xdr:cNvSpPr>
      </xdr:nvSpPr>
      <xdr:spPr>
        <a:xfrm>
          <a:off x="554355" y="2867025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10</xdr:row>
      <xdr:rowOff>2383</xdr:rowOff>
    </xdr:from>
    <xdr:to>
      <xdr:col>2</xdr:col>
      <xdr:colOff>87966</xdr:colOff>
      <xdr:row>10</xdr:row>
      <xdr:rowOff>2383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ShapeType="1"/>
        </xdr:cNvSpPr>
      </xdr:nvSpPr>
      <xdr:spPr>
        <a:xfrm>
          <a:off x="78105" y="286893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>
        <a:xfrm>
          <a:off x="716280" y="28003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23812</xdr:colOff>
      <xdr:row>5</xdr:row>
      <xdr:rowOff>35718</xdr:rowOff>
    </xdr:from>
    <xdr:to>
      <xdr:col>1</xdr:col>
      <xdr:colOff>1369218</xdr:colOff>
      <xdr:row>9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>
        <a:xfrm>
          <a:off x="23495" y="978535"/>
          <a:ext cx="1983740" cy="164084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ShapeType="1"/>
        </xdr:cNvSpPr>
      </xdr:nvSpPr>
      <xdr:spPr>
        <a:xfrm>
          <a:off x="78105" y="2800350"/>
          <a:ext cx="20859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ShapeType="1"/>
        </xdr:cNvSpPr>
      </xdr:nvSpPr>
      <xdr:spPr>
        <a:xfrm>
          <a:off x="716280" y="28003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ShapeType="1"/>
        </xdr:cNvSpPr>
      </xdr:nvSpPr>
      <xdr:spPr>
        <a:xfrm>
          <a:off x="78105" y="2800350"/>
          <a:ext cx="20859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ShapeType="1"/>
        </xdr:cNvSpPr>
      </xdr:nvSpPr>
      <xdr:spPr>
        <a:xfrm>
          <a:off x="716280" y="28003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ShapeType="1"/>
        </xdr:cNvSpPr>
      </xdr:nvSpPr>
      <xdr:spPr>
        <a:xfrm>
          <a:off x="716280" y="28003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ShapeType="1"/>
        </xdr:cNvSpPr>
      </xdr:nvSpPr>
      <xdr:spPr>
        <a:xfrm>
          <a:off x="78105" y="2800350"/>
          <a:ext cx="20859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nslesh\My%20Documents\Quarterly%20National%20Account\2_administraten%20publike\Lidhja%20Paga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servern01\d\pcnew\aa1permua\regfor\Regression_Forecast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inslesh\LOCALS~1\Temp\Rar$DI75.531\Pagat%20Mesata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w.instat.gov.al\elirjeta_gdp\Punime%20te%20fundit\viti2005versioni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01\Elton_GDP\Documents%20and%20Settings\inselal\Desktop\Share\Admin\Ardhurat\Taksat%20e%20subsi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ri"/>
      <sheetName val="Paga"/>
      <sheetName val="Paga (2)"/>
      <sheetName val="Admin"/>
      <sheetName val="Mes Admin"/>
      <sheetName val="Mes Admin Finale"/>
      <sheetName val="Shend"/>
      <sheetName val="Mes Shend"/>
      <sheetName val="Arsim"/>
      <sheetName val="Mes Arsimi"/>
      <sheetName val="Other 92"/>
      <sheetName val="Permbledhes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Forecast"/>
      <sheetName val="Temp"/>
      <sheetName val="MultMac"/>
      <sheetName val="IndepMac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Admin"/>
      <sheetName val="Sheet4"/>
      <sheetName val="Education"/>
      <sheetName val="Nr Education"/>
      <sheetName val="Health"/>
      <sheetName val="Nr Health"/>
      <sheetName val="Sheet3"/>
      <sheetName val="Other"/>
      <sheetName val="Admin (2)"/>
      <sheetName val="Permbledhe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 v1 me total (2)"/>
      <sheetName val="v2005k (16)"/>
      <sheetName val="Renta"/>
      <sheetName val="Konstante v1 me total"/>
      <sheetName val="Konstante By Marku"/>
      <sheetName val="Konstante v2"/>
      <sheetName val="Enterp"/>
      <sheetName val="Chart1"/>
      <sheetName val="Konstante"/>
      <sheetName val="MoaroTables"/>
      <sheetName val="Antonela"/>
      <sheetName val="Antonella"/>
      <sheetName val="final V1"/>
      <sheetName val="Sheet1"/>
      <sheetName val="ConstantePisani(30)"/>
      <sheetName val="ConstantePisani(25)"/>
      <sheetName val="mrfnewp"/>
      <sheetName val="metoda rek florina"/>
      <sheetName val="Metoda me aplikim volumi"/>
      <sheetName val="RezFinal"/>
      <sheetName val="RezFinal30"/>
      <sheetName val="v2005"/>
      <sheetName val="v2005k"/>
      <sheetName val="stock"/>
      <sheetName val="GEneral05"/>
      <sheetName val="NOEDATA"/>
      <sheetName val="iNVESTIME05"/>
      <sheetName val="GEneral05 (2)"/>
      <sheetName val="Diferenca"/>
      <sheetName val="EmpInt"/>
      <sheetName val="Fisim"/>
      <sheetName val="Marzhet"/>
      <sheetName val="Deget 22_23_24(Zana)"/>
      <sheetName val="HG30"/>
      <sheetName val="HoldingGain"/>
      <sheetName val="RezFinalNace2"/>
      <sheetName val="v2005n2"/>
      <sheetName val="Sheet3"/>
      <sheetName val="gjendjet (25)"/>
      <sheetName val="gjendjet"/>
      <sheetName val="Rezultat"/>
      <sheetName val="Instruksione"/>
      <sheetName val="Hyrje"/>
      <sheetName val="Total Defl"/>
      <sheetName val="metoda rek florina 2"/>
      <sheetName val="viti2005versioni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mMo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K43"/>
  <sheetViews>
    <sheetView showGridLines="0" tabSelected="1" workbookViewId="0"/>
  </sheetViews>
  <sheetFormatPr defaultColWidth="9.140625" defaultRowHeight="12.75"/>
  <cols>
    <col min="1" max="1" width="9.140625" style="163"/>
    <col min="2" max="2" width="10.140625" style="163" customWidth="1"/>
    <col min="3" max="8" width="9.140625" style="163"/>
    <col min="9" max="9" width="10.28515625" style="163" customWidth="1"/>
    <col min="10" max="10" width="10" style="163" customWidth="1"/>
    <col min="11" max="16384" width="9.140625" style="163"/>
  </cols>
  <sheetData>
    <row r="3" spans="3:9" hidden="1"/>
    <row r="4" spans="3:9" ht="47.25" customHeight="1">
      <c r="C4" s="176" t="str">
        <f>CHOOSE('Permbajtja-Content'!$A$1,"Instituti i Statistikave","Institute of Statistics")</f>
        <v>Instituti i Statistikave</v>
      </c>
      <c r="D4" s="177"/>
      <c r="E4" s="177"/>
      <c r="F4" s="177"/>
      <c r="G4" s="177"/>
      <c r="H4" s="177"/>
      <c r="I4" s="177"/>
    </row>
    <row r="18" spans="1:11" ht="54.75" customHeight="1">
      <c r="B18" s="178" t="str">
        <f>CHOOSE('Permbajtja-Content'!$A$1,"Tabelat e Burim-Përdorimeve dhe Input-Output në Shqipëri, 2011","The Supply-Use and Input-Output tables in Albania, 2011")</f>
        <v>Tabelat e Burim-Përdorimeve dhe Input-Output në Shqipëri, 2011</v>
      </c>
      <c r="C18" s="178"/>
      <c r="D18" s="178"/>
      <c r="E18" s="178"/>
      <c r="F18" s="178"/>
      <c r="G18" s="178"/>
      <c r="H18" s="178"/>
    </row>
    <row r="20" spans="1:11">
      <c r="A20" s="163" t="s">
        <v>0</v>
      </c>
      <c r="B20" s="164" t="str">
        <f>CHOOSE('Permbajtja-Content'!$A$1,"(Rezultatet sipas klasifikimit NP 2002 dhe NVE Rev.1 në nivel (P25*A25)","(Results by CPA 2002 and NACE Rev.1 classifications at (P25*A25) level)")</f>
        <v>(Rezultatet sipas klasifikimit NP 2002 dhe NVE Rev.1 në nivel (P25*A25)</v>
      </c>
      <c r="C20" s="164"/>
      <c r="D20" s="164"/>
      <c r="E20" s="164"/>
      <c r="F20" s="164"/>
      <c r="G20" s="164"/>
      <c r="I20" s="172"/>
      <c r="J20" s="172"/>
      <c r="K20" s="172"/>
    </row>
    <row r="21" spans="1:11" ht="19.5" customHeight="1">
      <c r="B21" s="173"/>
    </row>
    <row r="23" spans="1:11" ht="18.75">
      <c r="E23" s="165"/>
    </row>
    <row r="24" spans="1:11" ht="18.75">
      <c r="C24" s="166"/>
      <c r="E24" s="167"/>
    </row>
    <row r="26" spans="1:11" ht="14.25">
      <c r="E26" s="167"/>
    </row>
    <row r="34" spans="1:11">
      <c r="A34" s="168" t="str">
        <f>CHOOSE('Permbajtja-Content'!$A$1,"Publikuar: 05.02.2015","Published: 05.02.2015")</f>
        <v>Publikuar: 05.02.2015</v>
      </c>
      <c r="C34" s="168"/>
      <c r="D34" s="168"/>
      <c r="E34" s="168"/>
      <c r="F34" s="168"/>
      <c r="G34" s="168"/>
      <c r="H34" s="168"/>
    </row>
    <row r="35" spans="1:11">
      <c r="A35" s="168" t="str">
        <f>CHOOSE('Permbajtja-Content'!$A$1,"Përditësimi i fundit: Shkurt 2015","Last updated: February 2015")</f>
        <v>Përditësimi i fundit: Shkurt 2015</v>
      </c>
      <c r="C35" s="168"/>
      <c r="D35" s="168"/>
      <c r="E35" s="168"/>
      <c r="F35" s="168"/>
      <c r="G35" s="168"/>
      <c r="H35" s="168"/>
    </row>
    <row r="36" spans="1:11">
      <c r="A36" s="169"/>
      <c r="C36" s="169"/>
      <c r="D36" s="169"/>
      <c r="E36" s="169"/>
      <c r="F36" s="169"/>
      <c r="G36" s="169"/>
      <c r="H36" s="169"/>
    </row>
    <row r="37" spans="1:11">
      <c r="A37" s="168" t="str">
        <f>CHOOSE('Permbajtja-Content'!$A$1,"Për pyetje në lidhje me këtë publikim ju lutemi të kontaktoni:","For inquiries about this publication please contact:")</f>
        <v>Për pyetje në lidhje me këtë publikim ju lutemi të kontaktoni:</v>
      </c>
      <c r="C37" s="168"/>
      <c r="D37" s="168"/>
      <c r="E37" s="168"/>
      <c r="F37" s="168"/>
      <c r="G37" s="168"/>
      <c r="H37" s="168"/>
    </row>
    <row r="38" spans="1:11">
      <c r="A38" s="168" t="str">
        <f>CHOOSE('Permbajtja-Content'!$A$1,"Tel +(355) 4 2222411 / +(355) 4 2233356 | Fax +(355) 4 2228300 ose E-Mail: info@instat.gov.al","Tel + (355) 4 2222411 / + (355) 4 2233356 | Fax + (355) 4 2228300 or E-Mail: info@instat.gov.al")</f>
        <v>Tel +(355) 4 2222411 / +(355) 4 2233356 | Fax +(355) 4 2228300 ose E-Mail: info@instat.gov.al</v>
      </c>
      <c r="C38" s="168"/>
      <c r="D38" s="168"/>
      <c r="E38" s="168"/>
      <c r="F38" s="168"/>
      <c r="G38" s="168"/>
      <c r="H38" s="168"/>
    </row>
    <row r="39" spans="1:11">
      <c r="A39" s="168"/>
      <c r="C39" s="168"/>
      <c r="D39" s="168"/>
      <c r="E39" s="168"/>
      <c r="F39" s="168"/>
      <c r="G39" s="168"/>
      <c r="H39" s="168"/>
    </row>
    <row r="40" spans="1:11">
      <c r="A40" s="170"/>
      <c r="C40" s="169"/>
      <c r="D40" s="169"/>
      <c r="E40" s="169"/>
      <c r="F40" s="169"/>
      <c r="G40" s="169"/>
      <c r="H40" s="169"/>
    </row>
    <row r="41" spans="1:11" ht="18.75">
      <c r="A41" s="171" t="str">
        <f>CHOOSE('Permbajtja-Content'!$A$1,"© Instituti i Statistikave, Tiranë 2015","© Institute of Statistics, Tirana 2015")</f>
        <v>© Instituti i Statistikave, Tiranë 2015</v>
      </c>
      <c r="C41" s="169"/>
      <c r="D41" s="169"/>
      <c r="E41" s="169"/>
      <c r="F41" s="169"/>
      <c r="G41" s="169"/>
      <c r="H41" s="169"/>
    </row>
    <row r="42" spans="1:11">
      <c r="A42" s="169" t="str">
        <f>CHOOSE('Permbajtja-Content'!$A$1,"Riprodhimi dhe shpërndarja e plotë apo e pjesshme janë të lejuara duke marrë të mirëqënë referimin si burim.","Reproduction and distribution of the full or partial are allowed assuming referral source.")</f>
        <v>Riprodhimi dhe shpërndarja e plotë apo e pjesshme janë të lejuara duke marrë të mirëqënë referimin si burim.</v>
      </c>
      <c r="C42" s="169"/>
      <c r="D42" s="169"/>
      <c r="E42" s="169"/>
      <c r="F42" s="169"/>
      <c r="G42" s="169"/>
      <c r="H42" s="169"/>
    </row>
    <row r="43" spans="1:11">
      <c r="B43" s="169"/>
      <c r="C43" s="169"/>
      <c r="D43" s="169"/>
      <c r="E43" s="169"/>
      <c r="F43" s="169"/>
      <c r="G43" s="169"/>
      <c r="H43" s="169"/>
      <c r="K43" s="163" t="s">
        <v>0</v>
      </c>
    </row>
  </sheetData>
  <mergeCells count="2">
    <mergeCell ref="C4:I4"/>
    <mergeCell ref="B18:H18"/>
  </mergeCells>
  <pageMargins left="0.7" right="0.7" top="0.75" bottom="0.75" header="0.3" footer="0.3"/>
  <pageSetup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Pict="0">
                <anchor moveWithCells="1" sizeWithCells="1">
                  <from>
                    <xdr:col>10</xdr:col>
                    <xdr:colOff>457200</xdr:colOff>
                    <xdr:row>5</xdr:row>
                    <xdr:rowOff>142875</xdr:rowOff>
                  </from>
                  <to>
                    <xdr:col>11</xdr:col>
                    <xdr:colOff>514350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Pict="0">
                <anchor moveWithCells="1" sizeWithCells="1">
                  <from>
                    <xdr:col>10</xdr:col>
                    <xdr:colOff>457200</xdr:colOff>
                    <xdr:row>6</xdr:row>
                    <xdr:rowOff>142875</xdr:rowOff>
                  </from>
                  <to>
                    <xdr:col>11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42"/>
  <sheetViews>
    <sheetView showGridLines="0" zoomScale="90" zoomScaleNormal="90" workbookViewId="0">
      <selection activeCell="A18" sqref="A18"/>
    </sheetView>
  </sheetViews>
  <sheetFormatPr defaultColWidth="9" defaultRowHeight="15"/>
  <cols>
    <col min="1" max="1" width="11.140625" customWidth="1"/>
  </cols>
  <sheetData>
    <row r="1" spans="1:9">
      <c r="A1" s="151">
        <v>1</v>
      </c>
    </row>
    <row r="2" spans="1:9">
      <c r="A2" s="151"/>
    </row>
    <row r="3" spans="1:9" ht="15.75">
      <c r="A3" s="152" t="str">
        <f>CHOOSE(A1,"PËRMBAJTJA","CONTENT")</f>
        <v>PËRMBAJTJA</v>
      </c>
    </row>
    <row r="5" spans="1:9">
      <c r="A5" s="153"/>
      <c r="B5" s="153"/>
      <c r="C5" s="174" t="s">
        <v>183</v>
      </c>
      <c r="D5" s="155"/>
      <c r="E5" s="155"/>
      <c r="F5" s="155"/>
      <c r="G5" s="155"/>
      <c r="H5" s="153"/>
    </row>
    <row r="6" spans="1:9">
      <c r="A6" s="156" t="s">
        <v>1</v>
      </c>
      <c r="B6" s="157" t="str">
        <f>CHOOSE($A$1,sup09pp!$A$1,sup09pp!$A$3)</f>
        <v>Tabela e Burimeve me çmime bazë dhe transformimi me çmime tregu</v>
      </c>
      <c r="C6" s="157"/>
      <c r="D6" s="157"/>
      <c r="E6" s="157"/>
      <c r="F6" s="157"/>
      <c r="G6" s="157"/>
      <c r="H6" s="157"/>
    </row>
    <row r="7" spans="1:9">
      <c r="A7" s="156" t="s">
        <v>2</v>
      </c>
      <c r="B7" s="157" t="str">
        <f>CHOOSE($A$1,use09pp!$A$1,use09pp!$A$3)</f>
        <v xml:space="preserve">Tabela e Përdorimeve me çmime tregu </v>
      </c>
      <c r="C7" s="157"/>
      <c r="D7" s="157"/>
      <c r="E7" s="157"/>
      <c r="F7" s="157"/>
      <c r="G7" s="157"/>
      <c r="H7" s="157"/>
    </row>
    <row r="8" spans="1:9">
      <c r="A8" s="158"/>
      <c r="B8" s="159"/>
      <c r="C8" s="159"/>
      <c r="D8" s="159"/>
      <c r="E8" s="159"/>
      <c r="F8" s="157"/>
      <c r="G8" s="157"/>
      <c r="H8" s="157"/>
    </row>
    <row r="9" spans="1:9">
      <c r="A9" s="153"/>
      <c r="B9" s="153"/>
      <c r="C9" s="154">
        <v>2010</v>
      </c>
      <c r="D9" s="155"/>
      <c r="E9" s="155"/>
      <c r="F9" s="155"/>
      <c r="G9" s="155"/>
      <c r="H9" s="153"/>
    </row>
    <row r="10" spans="1:9">
      <c r="A10" s="156" t="s">
        <v>1</v>
      </c>
      <c r="B10" s="157" t="str">
        <f>CHOOSE($A$1,sup10pp!$A$1,sup10pp!$A$3)</f>
        <v>Tabela e Burimeve me çmime bazë dhe transformimi me çmime tregu</v>
      </c>
      <c r="C10" s="157"/>
      <c r="D10" s="157"/>
      <c r="E10" s="157"/>
      <c r="F10" s="157"/>
      <c r="G10" s="157"/>
      <c r="H10" s="157"/>
    </row>
    <row r="11" spans="1:9">
      <c r="A11" s="156" t="s">
        <v>2</v>
      </c>
      <c r="B11" s="157" t="str">
        <f>CHOOSE($A$1,use10pp!$A$1,use10pp!$A$3)</f>
        <v xml:space="preserve">Tabela e Përdorimeve me çmime tregu </v>
      </c>
      <c r="C11" s="157"/>
      <c r="D11" s="157"/>
      <c r="E11" s="157"/>
      <c r="F11" s="157"/>
      <c r="G11" s="157"/>
      <c r="H11" s="157"/>
    </row>
    <row r="12" spans="1:9">
      <c r="A12" s="158"/>
      <c r="B12" s="159"/>
      <c r="C12" s="159"/>
      <c r="D12" s="159"/>
      <c r="E12" s="159"/>
      <c r="F12" s="157"/>
      <c r="G12" s="157"/>
      <c r="H12" s="157"/>
    </row>
    <row r="13" spans="1:9">
      <c r="A13" s="153"/>
      <c r="B13" s="153"/>
      <c r="C13" s="154">
        <v>2011</v>
      </c>
      <c r="D13" s="155"/>
      <c r="E13" s="155"/>
      <c r="F13" s="155"/>
      <c r="G13" s="155"/>
      <c r="H13" s="153"/>
    </row>
    <row r="14" spans="1:9">
      <c r="A14" s="156" t="s">
        <v>1</v>
      </c>
      <c r="B14" s="157" t="str">
        <f>CHOOSE($A$1,sup11pp!$A$1,sup11pp!$A$3)</f>
        <v>Tabela e Burimeve me çmime bazë dhe transformimi me çmime tregu</v>
      </c>
      <c r="C14" s="157"/>
      <c r="D14" s="157"/>
      <c r="E14" s="157"/>
      <c r="F14" s="157"/>
      <c r="G14" s="157"/>
      <c r="H14" s="157"/>
    </row>
    <row r="15" spans="1:9">
      <c r="A15" s="156" t="s">
        <v>2</v>
      </c>
      <c r="B15" s="157" t="str">
        <f>CHOOSE($A$1,use11pp!$A$1,use11pp!$A$3)</f>
        <v xml:space="preserve">Tabela e Përdorimeve me çmime tregu </v>
      </c>
      <c r="C15" s="157"/>
      <c r="D15" s="157"/>
      <c r="E15" s="157"/>
      <c r="F15" s="157"/>
      <c r="G15" s="157"/>
      <c r="H15" s="157"/>
      <c r="I15" s="161"/>
    </row>
    <row r="16" spans="1:9">
      <c r="A16" s="156" t="s">
        <v>3</v>
      </c>
      <c r="B16" s="157" t="str">
        <f>CHOOSE($A$1,siot_11!$A$1,siot_11!$A$3)</f>
        <v>Tabela Input-Output me çmime bazë (industri x industri)</v>
      </c>
      <c r="C16" s="157"/>
      <c r="D16" s="157"/>
      <c r="E16" s="157"/>
      <c r="F16" s="157"/>
      <c r="G16" s="157"/>
      <c r="H16" s="160"/>
      <c r="I16" s="161"/>
    </row>
    <row r="17" spans="1:14">
      <c r="A17" s="158"/>
      <c r="B17" s="159"/>
      <c r="C17" s="159"/>
      <c r="D17" s="159"/>
      <c r="E17" s="159"/>
      <c r="F17" s="157"/>
      <c r="G17" s="157"/>
      <c r="H17" s="161"/>
      <c r="I17" s="161"/>
    </row>
    <row r="18" spans="1:14">
      <c r="A18" s="158" t="s">
        <v>184</v>
      </c>
      <c r="B18" s="159"/>
      <c r="C18" s="159"/>
      <c r="D18" s="159"/>
      <c r="E18" s="159"/>
      <c r="F18" s="157"/>
      <c r="G18" s="157"/>
    </row>
    <row r="19" spans="1:14">
      <c r="A19" s="175" t="s">
        <v>185</v>
      </c>
      <c r="B19" s="159"/>
      <c r="C19" s="159"/>
      <c r="D19" s="159"/>
      <c r="E19" s="159"/>
      <c r="F19" s="157"/>
      <c r="G19" s="157"/>
    </row>
    <row r="20" spans="1:14">
      <c r="A20" s="158"/>
      <c r="B20" s="159"/>
      <c r="C20" s="159"/>
      <c r="D20" s="159"/>
      <c r="E20" s="159"/>
      <c r="F20" s="157"/>
      <c r="G20" s="157"/>
    </row>
    <row r="21" spans="1:14">
      <c r="A21" s="161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</row>
    <row r="22" spans="1:14">
      <c r="A22" s="161"/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</row>
    <row r="23" spans="1:14">
      <c r="A23" s="161"/>
    </row>
    <row r="24" spans="1:14">
      <c r="A24" s="161"/>
    </row>
    <row r="25" spans="1:14">
      <c r="A25" s="161"/>
    </row>
    <row r="26" spans="1:14">
      <c r="A26" s="161"/>
    </row>
    <row r="27" spans="1:14">
      <c r="A27" s="161"/>
    </row>
    <row r="28" spans="1:14">
      <c r="A28" s="161"/>
    </row>
    <row r="29" spans="1:14">
      <c r="A29" s="161"/>
    </row>
    <row r="30" spans="1:14">
      <c r="A30" s="161"/>
    </row>
    <row r="31" spans="1:14">
      <c r="A31" s="161"/>
    </row>
    <row r="32" spans="1:14">
      <c r="A32" s="161"/>
      <c r="B32" s="162"/>
    </row>
    <row r="33" spans="1:2">
      <c r="A33" s="161"/>
      <c r="B33" s="162"/>
    </row>
    <row r="34" spans="1:2">
      <c r="A34" s="161"/>
      <c r="B34" s="162"/>
    </row>
    <row r="35" spans="1:2">
      <c r="A35" s="161"/>
      <c r="B35" s="162"/>
    </row>
    <row r="36" spans="1:2">
      <c r="A36" s="161"/>
      <c r="B36" s="162"/>
    </row>
    <row r="37" spans="1:2">
      <c r="A37" s="161"/>
      <c r="B37" s="162"/>
    </row>
    <row r="38" spans="1:2">
      <c r="A38" s="161"/>
      <c r="B38" s="162"/>
    </row>
    <row r="39" spans="1:2">
      <c r="A39" s="161"/>
      <c r="B39" s="162"/>
    </row>
    <row r="40" spans="1:2">
      <c r="A40" s="161"/>
    </row>
    <row r="41" spans="1:2">
      <c r="A41" s="161"/>
    </row>
    <row r="42" spans="1:2">
      <c r="A42" s="161"/>
    </row>
  </sheetData>
  <hyperlinks>
    <hyperlink ref="A14" location="sup11pp!A1" display="Tab 1" xr:uid="{00000000-0004-0000-0100-000000000000}"/>
    <hyperlink ref="A15" location="use11pp!A1" display="Tab 2" xr:uid="{00000000-0004-0000-0100-000001000000}"/>
    <hyperlink ref="A16" location="siot_11!A1" display="Tab 3" xr:uid="{00000000-0004-0000-0100-000002000000}"/>
    <hyperlink ref="A7" location="use09pp!A1" display="Tab 2" xr:uid="{00000000-0004-0000-0100-000003000000}"/>
    <hyperlink ref="A6" location="sup09pp!A1" display="Tab 1" xr:uid="{00000000-0004-0000-0100-000004000000}"/>
    <hyperlink ref="A11" location="use10pp!A1" display="Tab 2" xr:uid="{00000000-0004-0000-0100-000005000000}"/>
    <hyperlink ref="A10" location="sup10pp!A1" display="Tab 1" xr:uid="{00000000-0004-0000-0100-000006000000}"/>
  </hyperlinks>
  <pageMargins left="0.7" right="0.7" top="0.75" bottom="0.75" header="0.3" footer="0.3"/>
  <pageSetup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3" name="Option Button 6">
              <controlPr defaultSize="0" autoPict="0">
                <anchor moveWithCells="1" sizeWithCells="1">
                  <from>
                    <xdr:col>12</xdr:col>
                    <xdr:colOff>47625</xdr:colOff>
                    <xdr:row>1</xdr:row>
                    <xdr:rowOff>76200</xdr:rowOff>
                  </from>
                  <to>
                    <xdr:col>13</xdr:col>
                    <xdr:colOff>104775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4" name="Option Button 7">
              <controlPr defaultSize="0" autoPict="0">
                <anchor moveWithCells="1" sizeWithCells="1">
                  <from>
                    <xdr:col>12</xdr:col>
                    <xdr:colOff>47625</xdr:colOff>
                    <xdr:row>2</xdr:row>
                    <xdr:rowOff>47625</xdr:rowOff>
                  </from>
                  <to>
                    <xdr:col>13</xdr:col>
                    <xdr:colOff>123825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CC"/>
  </sheetPr>
  <dimension ref="A1:AL159"/>
  <sheetViews>
    <sheetView showGridLines="0" zoomScale="80" zoomScaleNormal="80"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ColWidth="9.140625" defaultRowHeight="14.25"/>
  <cols>
    <col min="1" max="1" width="10" style="2" customWidth="1"/>
    <col min="2" max="2" width="17" style="2" customWidth="1"/>
    <col min="3" max="3" width="19.5703125" style="2" customWidth="1"/>
    <col min="4" max="4" width="11.28515625" style="3" customWidth="1"/>
    <col min="5" max="10" width="10.7109375" style="3" customWidth="1"/>
    <col min="11" max="11" width="10.85546875" style="3" customWidth="1"/>
    <col min="12" max="29" width="10.7109375" style="3" customWidth="1"/>
    <col min="30" max="30" width="10.85546875" style="3" customWidth="1"/>
    <col min="31" max="31" width="10.7109375" style="3" customWidth="1"/>
    <col min="32" max="32" width="10.85546875" style="3" customWidth="1"/>
    <col min="33" max="33" width="10.7109375" style="3" customWidth="1"/>
    <col min="34" max="34" width="10.85546875" style="3" customWidth="1"/>
    <col min="35" max="35" width="12.5703125" style="3" customWidth="1"/>
    <col min="36" max="16384" width="9.140625" style="3"/>
  </cols>
  <sheetData>
    <row r="1" spans="1:38" ht="15" customHeight="1">
      <c r="A1" s="146" t="s">
        <v>4</v>
      </c>
      <c r="B1" s="146"/>
      <c r="C1" s="146"/>
      <c r="D1" s="146"/>
      <c r="E1" s="4"/>
    </row>
    <row r="2" spans="1:38" ht="15" customHeight="1">
      <c r="A2" s="146" t="s">
        <v>5</v>
      </c>
      <c r="B2" s="146"/>
      <c r="C2" s="146"/>
      <c r="D2" s="6"/>
      <c r="G2" s="3" t="s">
        <v>0</v>
      </c>
      <c r="J2" s="3" t="s">
        <v>0</v>
      </c>
      <c r="L2" s="3" t="s">
        <v>0</v>
      </c>
      <c r="AD2" s="3" t="s">
        <v>0</v>
      </c>
    </row>
    <row r="3" spans="1:38" ht="15">
      <c r="A3" s="146" t="s">
        <v>6</v>
      </c>
      <c r="B3" s="146"/>
      <c r="C3" s="146"/>
      <c r="D3" s="123"/>
      <c r="E3" s="123"/>
      <c r="F3" s="123"/>
    </row>
    <row r="4" spans="1:38">
      <c r="A4" s="146" t="s">
        <v>7</v>
      </c>
      <c r="B4" s="146"/>
      <c r="C4" s="124"/>
      <c r="D4" s="6"/>
      <c r="H4" s="3" t="s">
        <v>0</v>
      </c>
      <c r="AF4" s="49" t="s">
        <v>8</v>
      </c>
      <c r="AG4" s="49"/>
      <c r="AH4" s="49"/>
    </row>
    <row r="5" spans="1:38" ht="15" customHeight="1">
      <c r="A5" s="7"/>
      <c r="B5" s="8"/>
      <c r="C5" s="8"/>
      <c r="D5" s="179" t="s">
        <v>9</v>
      </c>
      <c r="E5" s="180"/>
      <c r="F5" s="180"/>
      <c r="G5" s="180"/>
      <c r="H5" s="180"/>
      <c r="I5" s="180"/>
      <c r="J5" s="179" t="s">
        <v>10</v>
      </c>
      <c r="K5" s="180"/>
      <c r="L5" s="180"/>
      <c r="M5" s="180"/>
      <c r="N5" s="180"/>
      <c r="O5" s="180"/>
      <c r="P5" s="180"/>
      <c r="Q5" s="181"/>
      <c r="R5" s="127"/>
      <c r="S5" s="100"/>
      <c r="T5" s="100"/>
      <c r="U5" s="182" t="s">
        <v>9</v>
      </c>
      <c r="V5" s="182"/>
      <c r="W5" s="182"/>
      <c r="X5" s="182"/>
      <c r="Y5" s="182"/>
      <c r="Z5" s="182"/>
      <c r="AA5" s="182"/>
      <c r="AB5" s="182"/>
      <c r="AC5" s="128"/>
      <c r="AD5" s="100"/>
      <c r="AE5" s="100"/>
      <c r="AF5" s="183" t="s">
        <v>11</v>
      </c>
      <c r="AG5" s="184"/>
      <c r="AH5" s="136"/>
    </row>
    <row r="6" spans="1:38" ht="53.25" customHeight="1">
      <c r="A6" s="185" t="s">
        <v>12</v>
      </c>
      <c r="B6" s="186"/>
      <c r="C6" s="10" t="s">
        <v>13</v>
      </c>
      <c r="D6" s="11" t="s">
        <v>14</v>
      </c>
      <c r="E6" s="11" t="s">
        <v>15</v>
      </c>
      <c r="F6" s="11" t="s">
        <v>16</v>
      </c>
      <c r="G6" s="11" t="s">
        <v>17</v>
      </c>
      <c r="H6" s="11" t="s">
        <v>18</v>
      </c>
      <c r="I6" s="11" t="s">
        <v>19</v>
      </c>
      <c r="J6" s="11" t="s">
        <v>20</v>
      </c>
      <c r="K6" s="11" t="s">
        <v>21</v>
      </c>
      <c r="L6" s="11" t="s">
        <v>22</v>
      </c>
      <c r="M6" s="11" t="s">
        <v>23</v>
      </c>
      <c r="N6" s="11" t="s">
        <v>24</v>
      </c>
      <c r="O6" s="11" t="s">
        <v>25</v>
      </c>
      <c r="P6" s="11" t="s">
        <v>26</v>
      </c>
      <c r="Q6" s="11" t="s">
        <v>27</v>
      </c>
      <c r="R6" s="11" t="s">
        <v>28</v>
      </c>
      <c r="S6" s="11" t="s">
        <v>29</v>
      </c>
      <c r="T6" s="11" t="s">
        <v>30</v>
      </c>
      <c r="U6" s="11" t="s">
        <v>31</v>
      </c>
      <c r="V6" s="11" t="s">
        <v>32</v>
      </c>
      <c r="W6" s="11" t="s">
        <v>33</v>
      </c>
      <c r="X6" s="11" t="s">
        <v>34</v>
      </c>
      <c r="Y6" s="11" t="s">
        <v>35</v>
      </c>
      <c r="Z6" s="11" t="s">
        <v>36</v>
      </c>
      <c r="AA6" s="11" t="s">
        <v>37</v>
      </c>
      <c r="AB6" s="52" t="s">
        <v>38</v>
      </c>
      <c r="AC6" s="129" t="s">
        <v>39</v>
      </c>
      <c r="AD6" s="16" t="s">
        <v>40</v>
      </c>
      <c r="AE6" s="59" t="s">
        <v>41</v>
      </c>
      <c r="AF6" s="15" t="s">
        <v>42</v>
      </c>
      <c r="AG6" s="16" t="s">
        <v>43</v>
      </c>
      <c r="AH6" s="55" t="s">
        <v>44</v>
      </c>
    </row>
    <row r="7" spans="1:38" ht="15.75" customHeight="1">
      <c r="A7" s="185"/>
      <c r="B7" s="186"/>
      <c r="C7" s="12" t="s">
        <v>45</v>
      </c>
      <c r="D7" s="13" t="s">
        <v>46</v>
      </c>
      <c r="E7" s="13" t="s">
        <v>47</v>
      </c>
      <c r="F7" s="13" t="s">
        <v>48</v>
      </c>
      <c r="G7" s="13" t="s">
        <v>49</v>
      </c>
      <c r="H7" s="13" t="s">
        <v>50</v>
      </c>
      <c r="I7" s="13" t="s">
        <v>51</v>
      </c>
      <c r="J7" s="13" t="s">
        <v>52</v>
      </c>
      <c r="K7" s="13" t="s">
        <v>53</v>
      </c>
      <c r="L7" s="13" t="s">
        <v>54</v>
      </c>
      <c r="M7" s="13" t="s">
        <v>55</v>
      </c>
      <c r="N7" s="13" t="s">
        <v>56</v>
      </c>
      <c r="O7" s="13" t="s">
        <v>57</v>
      </c>
      <c r="P7" s="13" t="s">
        <v>58</v>
      </c>
      <c r="Q7" s="13" t="s">
        <v>59</v>
      </c>
      <c r="R7" s="13" t="s">
        <v>60</v>
      </c>
      <c r="S7" s="13" t="s">
        <v>61</v>
      </c>
      <c r="T7" s="13" t="s">
        <v>62</v>
      </c>
      <c r="U7" s="13" t="s">
        <v>63</v>
      </c>
      <c r="V7" s="13" t="s">
        <v>64</v>
      </c>
      <c r="W7" s="13" t="s">
        <v>65</v>
      </c>
      <c r="X7" s="13" t="s">
        <v>66</v>
      </c>
      <c r="Y7" s="13" t="s">
        <v>67</v>
      </c>
      <c r="Z7" s="13" t="s">
        <v>68</v>
      </c>
      <c r="AA7" s="13" t="s">
        <v>69</v>
      </c>
      <c r="AB7" s="13" t="s">
        <v>70</v>
      </c>
      <c r="AC7" s="130"/>
      <c r="AD7" s="113" t="s">
        <v>71</v>
      </c>
      <c r="AE7" s="53" t="s">
        <v>72</v>
      </c>
      <c r="AF7" s="60" t="s">
        <v>73</v>
      </c>
      <c r="AG7" s="137" t="s">
        <v>74</v>
      </c>
      <c r="AH7" s="138" t="s">
        <v>75</v>
      </c>
    </row>
    <row r="8" spans="1:38" ht="50.25" customHeight="1">
      <c r="A8" s="185"/>
      <c r="B8" s="186"/>
      <c r="C8" s="14" t="s">
        <v>76</v>
      </c>
      <c r="D8" s="15" t="s">
        <v>77</v>
      </c>
      <c r="E8" s="16" t="s">
        <v>78</v>
      </c>
      <c r="F8" s="16" t="s">
        <v>79</v>
      </c>
      <c r="G8" s="16" t="s">
        <v>80</v>
      </c>
      <c r="H8" s="16" t="s">
        <v>81</v>
      </c>
      <c r="I8" s="16" t="s">
        <v>82</v>
      </c>
      <c r="J8" s="16" t="s">
        <v>83</v>
      </c>
      <c r="K8" s="16" t="s">
        <v>84</v>
      </c>
      <c r="L8" s="16" t="s">
        <v>85</v>
      </c>
      <c r="M8" s="16" t="s">
        <v>86</v>
      </c>
      <c r="N8" s="16" t="s">
        <v>87</v>
      </c>
      <c r="O8" s="16" t="s">
        <v>88</v>
      </c>
      <c r="P8" s="16" t="s">
        <v>89</v>
      </c>
      <c r="Q8" s="16" t="s">
        <v>90</v>
      </c>
      <c r="R8" s="16" t="s">
        <v>91</v>
      </c>
      <c r="S8" s="16" t="s">
        <v>92</v>
      </c>
      <c r="T8" s="16" t="s">
        <v>93</v>
      </c>
      <c r="U8" s="16" t="s">
        <v>31</v>
      </c>
      <c r="V8" s="16" t="s">
        <v>94</v>
      </c>
      <c r="W8" s="16" t="s">
        <v>95</v>
      </c>
      <c r="X8" s="16" t="s">
        <v>96</v>
      </c>
      <c r="Y8" s="16" t="s">
        <v>97</v>
      </c>
      <c r="Z8" s="16" t="s">
        <v>98</v>
      </c>
      <c r="AA8" s="16" t="s">
        <v>99</v>
      </c>
      <c r="AB8" s="16" t="s">
        <v>100</v>
      </c>
      <c r="AC8" s="130" t="s">
        <v>101</v>
      </c>
      <c r="AD8" s="103" t="s">
        <v>102</v>
      </c>
      <c r="AE8" s="130" t="s">
        <v>103</v>
      </c>
      <c r="AF8" s="16" t="s">
        <v>104</v>
      </c>
      <c r="AG8" s="16" t="s">
        <v>105</v>
      </c>
      <c r="AH8" s="138" t="s">
        <v>106</v>
      </c>
    </row>
    <row r="9" spans="1:38" ht="18" customHeight="1">
      <c r="A9" s="187"/>
      <c r="B9" s="188"/>
      <c r="C9" s="17" t="s">
        <v>107</v>
      </c>
      <c r="D9" s="13" t="s">
        <v>46</v>
      </c>
      <c r="E9" s="13" t="s">
        <v>47</v>
      </c>
      <c r="F9" s="13" t="s">
        <v>48</v>
      </c>
      <c r="G9" s="13" t="s">
        <v>49</v>
      </c>
      <c r="H9" s="13" t="s">
        <v>50</v>
      </c>
      <c r="I9" s="13" t="s">
        <v>51</v>
      </c>
      <c r="J9" s="13" t="s">
        <v>52</v>
      </c>
      <c r="K9" s="13" t="s">
        <v>53</v>
      </c>
      <c r="L9" s="13" t="s">
        <v>54</v>
      </c>
      <c r="M9" s="13" t="s">
        <v>55</v>
      </c>
      <c r="N9" s="13" t="s">
        <v>56</v>
      </c>
      <c r="O9" s="13" t="s">
        <v>57</v>
      </c>
      <c r="P9" s="13" t="s">
        <v>58</v>
      </c>
      <c r="Q9" s="13" t="s">
        <v>59</v>
      </c>
      <c r="R9" s="13" t="s">
        <v>60</v>
      </c>
      <c r="S9" s="13" t="s">
        <v>61</v>
      </c>
      <c r="T9" s="13" t="s">
        <v>62</v>
      </c>
      <c r="U9" s="13" t="s">
        <v>63</v>
      </c>
      <c r="V9" s="13" t="s">
        <v>64</v>
      </c>
      <c r="W9" s="13" t="s">
        <v>65</v>
      </c>
      <c r="X9" s="13" t="s">
        <v>66</v>
      </c>
      <c r="Y9" s="13" t="s">
        <v>67</v>
      </c>
      <c r="Z9" s="13" t="s">
        <v>68</v>
      </c>
      <c r="AA9" s="13" t="s">
        <v>69</v>
      </c>
      <c r="AB9" s="13" t="s">
        <v>70</v>
      </c>
      <c r="AC9" s="101" t="s">
        <v>108</v>
      </c>
      <c r="AD9" s="131" t="s">
        <v>71</v>
      </c>
      <c r="AE9" s="101" t="s">
        <v>72</v>
      </c>
      <c r="AF9" s="132" t="s">
        <v>73</v>
      </c>
      <c r="AG9" s="131" t="s">
        <v>74</v>
      </c>
      <c r="AH9" s="58" t="s">
        <v>75</v>
      </c>
    </row>
    <row r="10" spans="1:38">
      <c r="A10" s="18" t="s">
        <v>109</v>
      </c>
      <c r="B10" s="19" t="s">
        <v>13</v>
      </c>
      <c r="C10" s="19" t="s">
        <v>76</v>
      </c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64"/>
    </row>
    <row r="11" spans="1:38">
      <c r="A11" s="22" t="s">
        <v>46</v>
      </c>
      <c r="B11" s="23" t="s">
        <v>14</v>
      </c>
      <c r="C11" s="23" t="s">
        <v>77</v>
      </c>
      <c r="D11" s="24">
        <v>198486.12339391001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66">
        <f t="shared" ref="AC11:AC36" si="0">SUM(D11:AB11)</f>
        <v>198486.12339391001</v>
      </c>
      <c r="AD11" s="67">
        <v>19072.659945593001</v>
      </c>
      <c r="AE11" s="66">
        <f>SUM(AC11:AD11)</f>
        <v>217558.78333950299</v>
      </c>
      <c r="AF11" s="93">
        <v>42765.908858007497</v>
      </c>
      <c r="AG11" s="65">
        <v>6197.9540341085403</v>
      </c>
      <c r="AH11" s="68">
        <f>SUM(AE11:AG11)</f>
        <v>266522.646231619</v>
      </c>
      <c r="AI11" s="69"/>
      <c r="AJ11" s="122"/>
      <c r="AL11" s="3" t="s">
        <v>0</v>
      </c>
    </row>
    <row r="12" spans="1:38">
      <c r="A12" s="22" t="s">
        <v>47</v>
      </c>
      <c r="B12" s="25" t="s">
        <v>15</v>
      </c>
      <c r="C12" s="25" t="s">
        <v>78</v>
      </c>
      <c r="D12" s="24">
        <v>0</v>
      </c>
      <c r="E12" s="24">
        <v>3248.2798301575299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70">
        <f t="shared" si="0"/>
        <v>3248.2798301575299</v>
      </c>
      <c r="AD12" s="67">
        <v>350.15018171039299</v>
      </c>
      <c r="AE12" s="70">
        <f t="shared" ref="AE12:AE35" si="1">SUM(AC12:AD12)</f>
        <v>3598.4300118679298</v>
      </c>
      <c r="AF12" s="93">
        <v>1153.62706660503</v>
      </c>
      <c r="AG12" s="65">
        <v>90.1720259867854</v>
      </c>
      <c r="AH12" s="71">
        <f t="shared" ref="AH12:AH35" si="2">SUM(AE12:AG12)</f>
        <v>4842.2291044597396</v>
      </c>
      <c r="AI12" s="69"/>
      <c r="AJ12" s="122"/>
    </row>
    <row r="13" spans="1:38">
      <c r="A13" s="22" t="s">
        <v>48</v>
      </c>
      <c r="B13" s="25" t="s">
        <v>16</v>
      </c>
      <c r="C13" s="25" t="s">
        <v>79</v>
      </c>
      <c r="D13" s="24">
        <v>0</v>
      </c>
      <c r="E13" s="24">
        <v>0</v>
      </c>
      <c r="F13" s="24">
        <v>17311.2236075662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70">
        <f t="shared" si="0"/>
        <v>17311.2236075662</v>
      </c>
      <c r="AD13" s="67">
        <v>3683.6931286559302</v>
      </c>
      <c r="AE13" s="70">
        <f t="shared" si="1"/>
        <v>20994.916736222101</v>
      </c>
      <c r="AF13" s="93">
        <v>828.38180944966496</v>
      </c>
      <c r="AG13" s="65">
        <v>1427.21687657195</v>
      </c>
      <c r="AH13" s="71">
        <f t="shared" si="2"/>
        <v>23250.5154222438</v>
      </c>
      <c r="AI13" s="69"/>
      <c r="AJ13" s="122"/>
    </row>
    <row r="14" spans="1:38">
      <c r="A14" s="22" t="s">
        <v>49</v>
      </c>
      <c r="B14" s="25" t="s">
        <v>17</v>
      </c>
      <c r="C14" s="25" t="s">
        <v>80</v>
      </c>
      <c r="D14" s="24">
        <v>0</v>
      </c>
      <c r="E14" s="24">
        <v>0</v>
      </c>
      <c r="F14" s="24">
        <v>0</v>
      </c>
      <c r="G14" s="24">
        <v>21349.776714959298</v>
      </c>
      <c r="H14" s="24">
        <v>1.6792669960890401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38.282719155132902</v>
      </c>
      <c r="O14" s="24">
        <v>49.766974088448102</v>
      </c>
      <c r="P14" s="24">
        <v>0</v>
      </c>
      <c r="Q14" s="24">
        <v>0</v>
      </c>
      <c r="R14" s="24">
        <v>1241.60506595993</v>
      </c>
      <c r="S14" s="24">
        <v>53.947969586122497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70">
        <f t="shared" si="0"/>
        <v>22735.058710745099</v>
      </c>
      <c r="AD14" s="67">
        <v>1290.7760637230999</v>
      </c>
      <c r="AE14" s="70">
        <f t="shared" si="1"/>
        <v>24025.8347744682</v>
      </c>
      <c r="AF14" s="93">
        <v>2854.5177397279499</v>
      </c>
      <c r="AG14" s="65">
        <v>683.41304283662203</v>
      </c>
      <c r="AH14" s="71">
        <f t="shared" si="2"/>
        <v>27563.765557032701</v>
      </c>
      <c r="AI14" s="69"/>
      <c r="AJ14" s="122"/>
      <c r="AK14" s="3" t="s">
        <v>0</v>
      </c>
    </row>
    <row r="15" spans="1:38">
      <c r="A15" s="22" t="s">
        <v>50</v>
      </c>
      <c r="B15" s="25" t="s">
        <v>18</v>
      </c>
      <c r="C15" s="25" t="s">
        <v>81</v>
      </c>
      <c r="D15" s="24">
        <v>71949.546456628494</v>
      </c>
      <c r="E15" s="24">
        <v>1086.8416205706301</v>
      </c>
      <c r="F15" s="24">
        <v>0</v>
      </c>
      <c r="G15" s="24">
        <v>0</v>
      </c>
      <c r="H15" s="24">
        <v>43119.254284667302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9.9011966121064194</v>
      </c>
      <c r="O15" s="24">
        <v>0</v>
      </c>
      <c r="P15" s="24">
        <v>0</v>
      </c>
      <c r="Q15" s="24">
        <v>0</v>
      </c>
      <c r="R15" s="24">
        <v>0</v>
      </c>
      <c r="S15" s="24">
        <v>604.57123406092205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4.6713820940885098</v>
      </c>
      <c r="AC15" s="70">
        <f t="shared" si="0"/>
        <v>116774.78617463401</v>
      </c>
      <c r="AD15" s="67">
        <v>42967.523708198998</v>
      </c>
      <c r="AE15" s="70">
        <f t="shared" si="1"/>
        <v>159742.30988283301</v>
      </c>
      <c r="AF15" s="93">
        <v>42810.287435961</v>
      </c>
      <c r="AG15" s="65">
        <v>19722.360916996298</v>
      </c>
      <c r="AH15" s="71">
        <f t="shared" si="2"/>
        <v>222274.95823578999</v>
      </c>
      <c r="AI15" s="69"/>
      <c r="AJ15" s="122"/>
    </row>
    <row r="16" spans="1:38">
      <c r="A16" s="22" t="s">
        <v>51</v>
      </c>
      <c r="B16" s="25" t="s">
        <v>19</v>
      </c>
      <c r="C16" s="25" t="s">
        <v>82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303.34267192715498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70">
        <f t="shared" si="0"/>
        <v>303.34267192715498</v>
      </c>
      <c r="AD16" s="67">
        <v>8007.1051830418</v>
      </c>
      <c r="AE16" s="70">
        <f t="shared" si="1"/>
        <v>8310.4478549689593</v>
      </c>
      <c r="AF16" s="93">
        <v>2293.3275812771299</v>
      </c>
      <c r="AG16" s="65">
        <v>5449.2173805546499</v>
      </c>
      <c r="AH16" s="71">
        <f t="shared" si="2"/>
        <v>16052.992816800701</v>
      </c>
      <c r="AI16" s="69"/>
      <c r="AJ16" s="122"/>
    </row>
    <row r="17" spans="1:36">
      <c r="A17" s="22" t="s">
        <v>52</v>
      </c>
      <c r="B17" s="25" t="s">
        <v>20</v>
      </c>
      <c r="C17" s="25" t="s">
        <v>83</v>
      </c>
      <c r="D17" s="24">
        <v>46.262033485106898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32444.556922270898</v>
      </c>
      <c r="K17" s="24">
        <v>0</v>
      </c>
      <c r="L17" s="24">
        <v>0</v>
      </c>
      <c r="M17" s="24">
        <v>0</v>
      </c>
      <c r="N17" s="24">
        <v>0</v>
      </c>
      <c r="O17" s="24">
        <v>101.488251866902</v>
      </c>
      <c r="P17" s="24">
        <v>0</v>
      </c>
      <c r="Q17" s="24">
        <v>0</v>
      </c>
      <c r="R17" s="24">
        <v>0</v>
      </c>
      <c r="S17" s="24">
        <v>13.8881802428107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70">
        <f t="shared" si="0"/>
        <v>32606.1953878657</v>
      </c>
      <c r="AD17" s="67">
        <v>44147.140536587103</v>
      </c>
      <c r="AE17" s="70">
        <f t="shared" si="1"/>
        <v>76753.335924452796</v>
      </c>
      <c r="AF17" s="93">
        <v>19785.824992696798</v>
      </c>
      <c r="AG17" s="65">
        <v>4428.1197677058799</v>
      </c>
      <c r="AH17" s="71">
        <f t="shared" si="2"/>
        <v>100967.280684855</v>
      </c>
      <c r="AI17" s="69"/>
      <c r="AJ17" s="122"/>
    </row>
    <row r="18" spans="1:36">
      <c r="A18" s="22" t="s">
        <v>53</v>
      </c>
      <c r="B18" s="26" t="s">
        <v>21</v>
      </c>
      <c r="C18" s="26" t="s">
        <v>84</v>
      </c>
      <c r="D18" s="24">
        <v>0</v>
      </c>
      <c r="E18" s="24">
        <v>0</v>
      </c>
      <c r="F18" s="24">
        <v>0</v>
      </c>
      <c r="G18" s="24">
        <v>49.854418981309401</v>
      </c>
      <c r="H18" s="24">
        <v>0</v>
      </c>
      <c r="I18" s="24">
        <v>0</v>
      </c>
      <c r="J18" s="24">
        <v>71.959654770426397</v>
      </c>
      <c r="K18" s="24">
        <v>35396.921742899402</v>
      </c>
      <c r="L18" s="24">
        <v>0</v>
      </c>
      <c r="M18" s="24">
        <v>230.14119376740001</v>
      </c>
      <c r="N18" s="24">
        <v>0</v>
      </c>
      <c r="O18" s="24">
        <v>512.13187121685803</v>
      </c>
      <c r="P18" s="24">
        <v>0</v>
      </c>
      <c r="Q18" s="24">
        <v>0</v>
      </c>
      <c r="R18" s="24">
        <v>91.207515692091604</v>
      </c>
      <c r="S18" s="24">
        <v>17.1426728710126</v>
      </c>
      <c r="T18" s="24">
        <v>0</v>
      </c>
      <c r="U18" s="24">
        <v>0</v>
      </c>
      <c r="V18" s="24">
        <v>1959.7072549218899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70">
        <f t="shared" si="0"/>
        <v>38329.066325120402</v>
      </c>
      <c r="AD18" s="67">
        <v>24367.384595664102</v>
      </c>
      <c r="AE18" s="70">
        <f t="shared" si="1"/>
        <v>62696.450920784497</v>
      </c>
      <c r="AF18" s="93">
        <v>17174.303585873899</v>
      </c>
      <c r="AG18" s="65">
        <v>5454.6158591497897</v>
      </c>
      <c r="AH18" s="71">
        <f t="shared" si="2"/>
        <v>85325.370365808194</v>
      </c>
      <c r="AI18" s="69"/>
      <c r="AJ18" s="122"/>
    </row>
    <row r="19" spans="1:36">
      <c r="A19" s="22" t="s">
        <v>54</v>
      </c>
      <c r="B19" s="26" t="s">
        <v>22</v>
      </c>
      <c r="C19" s="26" t="s">
        <v>85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10934.156999999999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70">
        <f t="shared" si="0"/>
        <v>10934.156999999999</v>
      </c>
      <c r="AD19" s="67">
        <v>30613.728122865901</v>
      </c>
      <c r="AE19" s="70">
        <f t="shared" si="1"/>
        <v>41547.885122865897</v>
      </c>
      <c r="AF19" s="93">
        <v>6002.2659643188299</v>
      </c>
      <c r="AG19" s="65">
        <v>42633.456941043602</v>
      </c>
      <c r="AH19" s="71">
        <f t="shared" si="2"/>
        <v>90183.608028228293</v>
      </c>
      <c r="AI19" s="69"/>
      <c r="AJ19" s="122"/>
    </row>
    <row r="20" spans="1:36">
      <c r="A20" s="22" t="s">
        <v>55</v>
      </c>
      <c r="B20" s="26" t="s">
        <v>23</v>
      </c>
      <c r="C20" s="26" t="s">
        <v>86</v>
      </c>
      <c r="D20" s="24">
        <v>0</v>
      </c>
      <c r="E20" s="24">
        <v>0</v>
      </c>
      <c r="F20" s="24">
        <v>0</v>
      </c>
      <c r="G20" s="24">
        <v>0</v>
      </c>
      <c r="H20" s="24">
        <v>202.72369525555499</v>
      </c>
      <c r="I20" s="24">
        <v>0</v>
      </c>
      <c r="J20" s="24">
        <v>45.993945949786699</v>
      </c>
      <c r="K20" s="24">
        <v>163.951247786968</v>
      </c>
      <c r="L20" s="24">
        <v>0</v>
      </c>
      <c r="M20" s="24">
        <v>12786.511309342501</v>
      </c>
      <c r="N20" s="24">
        <v>165.39290768494601</v>
      </c>
      <c r="O20" s="24">
        <v>0</v>
      </c>
      <c r="P20" s="24">
        <v>0</v>
      </c>
      <c r="Q20" s="24">
        <v>0</v>
      </c>
      <c r="R20" s="24">
        <v>4.62466907716321</v>
      </c>
      <c r="S20" s="24">
        <v>2.80789418359665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70">
        <f t="shared" si="0"/>
        <v>13372.005669280499</v>
      </c>
      <c r="AD20" s="67">
        <v>47357.588415137703</v>
      </c>
      <c r="AE20" s="70">
        <f t="shared" si="1"/>
        <v>60729.594084418299</v>
      </c>
      <c r="AF20" s="93">
        <v>19558.455048925101</v>
      </c>
      <c r="AG20" s="65">
        <v>9050.2651470847995</v>
      </c>
      <c r="AH20" s="71">
        <f t="shared" si="2"/>
        <v>89338.314280428196</v>
      </c>
      <c r="AI20" s="69"/>
      <c r="AJ20" s="122"/>
    </row>
    <row r="21" spans="1:36">
      <c r="A21" s="22" t="s">
        <v>56</v>
      </c>
      <c r="B21" s="26" t="s">
        <v>24</v>
      </c>
      <c r="C21" s="26" t="s">
        <v>87</v>
      </c>
      <c r="D21" s="24">
        <v>0</v>
      </c>
      <c r="E21" s="24">
        <v>0</v>
      </c>
      <c r="F21" s="24">
        <v>0</v>
      </c>
      <c r="G21" s="24">
        <v>223.873316922388</v>
      </c>
      <c r="H21" s="24">
        <v>0</v>
      </c>
      <c r="I21" s="24">
        <v>0</v>
      </c>
      <c r="J21" s="24">
        <v>0</v>
      </c>
      <c r="K21" s="24">
        <v>4.1762858196535397</v>
      </c>
      <c r="L21" s="24">
        <v>0</v>
      </c>
      <c r="M21" s="24">
        <v>176.98754753805301</v>
      </c>
      <c r="N21" s="24">
        <v>40615.358090037102</v>
      </c>
      <c r="O21" s="24">
        <v>0</v>
      </c>
      <c r="P21" s="24">
        <v>0</v>
      </c>
      <c r="Q21" s="24">
        <v>0</v>
      </c>
      <c r="R21" s="24">
        <v>61288.956113970999</v>
      </c>
      <c r="S21" s="24">
        <v>74.768396523474394</v>
      </c>
      <c r="T21" s="24">
        <v>33.834841092897904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70">
        <f t="shared" si="0"/>
        <v>102417.954591905</v>
      </c>
      <c r="AD21" s="67">
        <v>20997.810056409598</v>
      </c>
      <c r="AE21" s="70">
        <f t="shared" si="1"/>
        <v>123415.764648314</v>
      </c>
      <c r="AF21" s="93">
        <v>20919.796477285399</v>
      </c>
      <c r="AG21" s="65">
        <v>7790.6738865114903</v>
      </c>
      <c r="AH21" s="71">
        <f t="shared" si="2"/>
        <v>152126.23501211099</v>
      </c>
      <c r="AI21" s="69"/>
      <c r="AJ21" s="122"/>
    </row>
    <row r="22" spans="1:36">
      <c r="A22" s="22" t="s">
        <v>57</v>
      </c>
      <c r="B22" s="26" t="s">
        <v>25</v>
      </c>
      <c r="C22" s="26" t="s">
        <v>88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7.8988450805230599</v>
      </c>
      <c r="L22" s="24">
        <v>0</v>
      </c>
      <c r="M22" s="24">
        <v>0</v>
      </c>
      <c r="N22" s="24">
        <v>0</v>
      </c>
      <c r="O22" s="24">
        <v>28508.956461826601</v>
      </c>
      <c r="P22" s="24">
        <v>0</v>
      </c>
      <c r="Q22" s="24">
        <v>0</v>
      </c>
      <c r="R22" s="24">
        <v>0</v>
      </c>
      <c r="S22" s="24">
        <v>34.135631698430998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70">
        <f t="shared" si="0"/>
        <v>28550.990938605599</v>
      </c>
      <c r="AD22" s="67">
        <v>48899.711586631704</v>
      </c>
      <c r="AE22" s="70">
        <f t="shared" si="1"/>
        <v>77450.702525237197</v>
      </c>
      <c r="AF22" s="93">
        <v>20680.252140123899</v>
      </c>
      <c r="AG22" s="65">
        <v>10787.5275213921</v>
      </c>
      <c r="AH22" s="71">
        <f t="shared" si="2"/>
        <v>108918.482186753</v>
      </c>
      <c r="AI22" s="69"/>
      <c r="AJ22" s="122"/>
    </row>
    <row r="23" spans="1:36">
      <c r="A23" s="22" t="s">
        <v>58</v>
      </c>
      <c r="B23" s="26" t="s">
        <v>26</v>
      </c>
      <c r="C23" s="26" t="s">
        <v>89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4774.8171825880599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70">
        <f t="shared" si="0"/>
        <v>4774.8171825880599</v>
      </c>
      <c r="AD23" s="67">
        <v>97940.241833172302</v>
      </c>
      <c r="AE23" s="70">
        <f t="shared" si="1"/>
        <v>102715.05901575999</v>
      </c>
      <c r="AF23" s="93">
        <v>27751.4795390988</v>
      </c>
      <c r="AG23" s="65">
        <v>21531.152491522698</v>
      </c>
      <c r="AH23" s="71">
        <f t="shared" si="2"/>
        <v>151997.69104638201</v>
      </c>
      <c r="AI23" s="69"/>
      <c r="AJ23" s="122"/>
    </row>
    <row r="24" spans="1:36">
      <c r="A24" s="22" t="s">
        <v>59</v>
      </c>
      <c r="B24" s="26" t="s">
        <v>27</v>
      </c>
      <c r="C24" s="26" t="s">
        <v>90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37520.516513113398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70">
        <f t="shared" si="0"/>
        <v>37520.516513113398</v>
      </c>
      <c r="AD24" s="67">
        <v>13617.183488323401</v>
      </c>
      <c r="AE24" s="70">
        <f t="shared" si="1"/>
        <v>51137.700001436802</v>
      </c>
      <c r="AF24" s="93">
        <v>0</v>
      </c>
      <c r="AG24" s="65">
        <v>3711.0880367075902</v>
      </c>
      <c r="AH24" s="71">
        <f t="shared" si="2"/>
        <v>54848.788038144397</v>
      </c>
      <c r="AI24" s="69"/>
      <c r="AJ24" s="122"/>
    </row>
    <row r="25" spans="1:36">
      <c r="A25" s="22" t="s">
        <v>60</v>
      </c>
      <c r="B25" s="26" t="s">
        <v>28</v>
      </c>
      <c r="C25" s="26" t="s">
        <v>91</v>
      </c>
      <c r="D25" s="24">
        <v>0</v>
      </c>
      <c r="E25" s="24">
        <v>0</v>
      </c>
      <c r="F25" s="24">
        <v>125.14089591051599</v>
      </c>
      <c r="G25" s="24">
        <v>819.212022324023</v>
      </c>
      <c r="H25" s="24">
        <v>67.677043430074505</v>
      </c>
      <c r="I25" s="24">
        <v>0</v>
      </c>
      <c r="J25" s="24">
        <v>0</v>
      </c>
      <c r="K25" s="24">
        <v>183.235867639209</v>
      </c>
      <c r="L25" s="24">
        <v>0</v>
      </c>
      <c r="M25" s="24">
        <v>0</v>
      </c>
      <c r="N25" s="24">
        <v>649.70450289284804</v>
      </c>
      <c r="O25" s="24">
        <v>0</v>
      </c>
      <c r="P25" s="24">
        <v>0</v>
      </c>
      <c r="Q25" s="24">
        <v>0</v>
      </c>
      <c r="R25" s="24">
        <v>434139.92047918099</v>
      </c>
      <c r="S25" s="24">
        <v>1376.34813041235</v>
      </c>
      <c r="T25" s="24">
        <v>49.052776125526201</v>
      </c>
      <c r="U25" s="24">
        <v>96.599422838767794</v>
      </c>
      <c r="V25" s="24">
        <v>0</v>
      </c>
      <c r="W25" s="24">
        <v>0</v>
      </c>
      <c r="X25" s="24">
        <v>189.75453484578199</v>
      </c>
      <c r="Y25" s="24">
        <v>0</v>
      </c>
      <c r="Z25" s="24">
        <v>0</v>
      </c>
      <c r="AA25" s="24">
        <v>1615.52998186595</v>
      </c>
      <c r="AB25" s="24">
        <v>7.2597423229729001</v>
      </c>
      <c r="AC25" s="70">
        <f t="shared" si="0"/>
        <v>439319.43539978901</v>
      </c>
      <c r="AD25" s="67">
        <v>1792.6373086159099</v>
      </c>
      <c r="AE25" s="70">
        <f t="shared" si="1"/>
        <v>441112.07270840497</v>
      </c>
      <c r="AF25" s="93">
        <v>0</v>
      </c>
      <c r="AG25" s="65">
        <v>7175.3252366445704</v>
      </c>
      <c r="AH25" s="71">
        <f t="shared" si="2"/>
        <v>448287.39794504998</v>
      </c>
      <c r="AI25" s="69"/>
      <c r="AJ25" s="122"/>
    </row>
    <row r="26" spans="1:36">
      <c r="A26" s="22" t="s">
        <v>61</v>
      </c>
      <c r="B26" s="26" t="s">
        <v>29</v>
      </c>
      <c r="C26" s="26" t="s">
        <v>92</v>
      </c>
      <c r="D26" s="24">
        <v>0</v>
      </c>
      <c r="E26" s="24">
        <v>19.470360732406</v>
      </c>
      <c r="F26" s="24">
        <v>0</v>
      </c>
      <c r="G26" s="24">
        <v>169.47468863495999</v>
      </c>
      <c r="H26" s="24">
        <v>2675.4055946813701</v>
      </c>
      <c r="I26" s="24">
        <v>0</v>
      </c>
      <c r="J26" s="24">
        <v>340.93887538548302</v>
      </c>
      <c r="K26" s="24">
        <v>1864.10920459002</v>
      </c>
      <c r="L26" s="24">
        <v>0</v>
      </c>
      <c r="M26" s="24">
        <v>265.632102720734</v>
      </c>
      <c r="N26" s="24">
        <v>549.56505946971197</v>
      </c>
      <c r="O26" s="24">
        <v>2696.1605806648899</v>
      </c>
      <c r="P26" s="24">
        <v>0</v>
      </c>
      <c r="Q26" s="24">
        <v>0</v>
      </c>
      <c r="R26" s="24">
        <v>4463.7527187952901</v>
      </c>
      <c r="S26" s="24">
        <v>177858.48667053599</v>
      </c>
      <c r="T26" s="24">
        <v>1244.5287587154901</v>
      </c>
      <c r="U26" s="24">
        <v>2386.4996363662099</v>
      </c>
      <c r="V26" s="24">
        <v>5.2803435377812997</v>
      </c>
      <c r="W26" s="24">
        <v>0</v>
      </c>
      <c r="X26" s="24">
        <v>4.4947951092975602</v>
      </c>
      <c r="Y26" s="24">
        <v>0</v>
      </c>
      <c r="Z26" s="24">
        <v>37.4568742166595</v>
      </c>
      <c r="AA26" s="24">
        <v>1208.2338437215301</v>
      </c>
      <c r="AB26" s="24">
        <v>17.541935706405202</v>
      </c>
      <c r="AC26" s="70">
        <f t="shared" si="0"/>
        <v>195807.03204358401</v>
      </c>
      <c r="AD26" s="67">
        <v>12881.3314052606</v>
      </c>
      <c r="AE26" s="70">
        <f t="shared" si="1"/>
        <v>208688.36344884499</v>
      </c>
      <c r="AF26" s="93">
        <v>-180259.32048516499</v>
      </c>
      <c r="AG26" s="65">
        <v>766.048335146505</v>
      </c>
      <c r="AH26" s="71">
        <f t="shared" si="2"/>
        <v>29195.091298826599</v>
      </c>
      <c r="AI26" s="69"/>
      <c r="AJ26" s="122"/>
    </row>
    <row r="27" spans="1:36">
      <c r="A27" s="22" t="s">
        <v>62</v>
      </c>
      <c r="B27" s="27" t="s">
        <v>30</v>
      </c>
      <c r="C27" s="26" t="s">
        <v>93</v>
      </c>
      <c r="D27" s="24">
        <v>0</v>
      </c>
      <c r="E27" s="24">
        <v>156.18063489135901</v>
      </c>
      <c r="F27" s="24">
        <v>0</v>
      </c>
      <c r="G27" s="24">
        <v>0</v>
      </c>
      <c r="H27" s="24">
        <v>25.380183030121099</v>
      </c>
      <c r="I27" s="24">
        <v>0</v>
      </c>
      <c r="J27" s="24">
        <v>36.393293197561299</v>
      </c>
      <c r="K27" s="24">
        <v>1.8916824100615199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654.13868924451799</v>
      </c>
      <c r="S27" s="24">
        <v>6797.4401383999102</v>
      </c>
      <c r="T27" s="24">
        <v>48825.085821722598</v>
      </c>
      <c r="U27" s="24">
        <v>21.5896572948316</v>
      </c>
      <c r="V27" s="24">
        <v>0</v>
      </c>
      <c r="W27" s="24">
        <v>0</v>
      </c>
      <c r="X27" s="24">
        <v>261.69540609158997</v>
      </c>
      <c r="Y27" s="24">
        <v>0</v>
      </c>
      <c r="Z27" s="24">
        <v>16.335839144193798</v>
      </c>
      <c r="AA27" s="24">
        <v>81.060911083045895</v>
      </c>
      <c r="AB27" s="24">
        <v>29.121193839202299</v>
      </c>
      <c r="AC27" s="70">
        <f t="shared" si="0"/>
        <v>56906.313450349</v>
      </c>
      <c r="AD27" s="67">
        <v>37718.247855999602</v>
      </c>
      <c r="AE27" s="70">
        <f t="shared" si="1"/>
        <v>94624.561306348507</v>
      </c>
      <c r="AF27" s="93">
        <v>0</v>
      </c>
      <c r="AG27" s="65">
        <v>-106.190915773021</v>
      </c>
      <c r="AH27" s="71">
        <f t="shared" si="2"/>
        <v>94518.370390575496</v>
      </c>
      <c r="AI27" s="69"/>
      <c r="AJ27" s="122"/>
    </row>
    <row r="28" spans="1:36">
      <c r="A28" s="22" t="s">
        <v>63</v>
      </c>
      <c r="B28" s="26" t="s">
        <v>31</v>
      </c>
      <c r="C28" s="26" t="s">
        <v>31</v>
      </c>
      <c r="D28" s="24">
        <v>0</v>
      </c>
      <c r="E28" s="24">
        <v>0</v>
      </c>
      <c r="F28" s="24">
        <v>0</v>
      </c>
      <c r="G28" s="24">
        <v>37.860748402742097</v>
      </c>
      <c r="H28" s="24">
        <v>126.54782806339399</v>
      </c>
      <c r="I28" s="24">
        <v>0</v>
      </c>
      <c r="J28" s="24">
        <v>0</v>
      </c>
      <c r="K28" s="24">
        <v>0</v>
      </c>
      <c r="L28" s="24">
        <v>0</v>
      </c>
      <c r="M28" s="24">
        <v>117.10875750468701</v>
      </c>
      <c r="N28" s="24">
        <v>10.9685799463017</v>
      </c>
      <c r="O28" s="24">
        <v>2806.96353936782</v>
      </c>
      <c r="P28" s="24">
        <v>0</v>
      </c>
      <c r="Q28" s="24">
        <v>0</v>
      </c>
      <c r="R28" s="24">
        <v>15045.3494266826</v>
      </c>
      <c r="S28" s="24">
        <v>7203.9557768331097</v>
      </c>
      <c r="T28" s="24">
        <v>0</v>
      </c>
      <c r="U28" s="24">
        <v>88449.924126488506</v>
      </c>
      <c r="V28" s="24">
        <v>0</v>
      </c>
      <c r="W28" s="24">
        <v>0</v>
      </c>
      <c r="X28" s="24">
        <v>0</v>
      </c>
      <c r="Y28" s="24">
        <v>0</v>
      </c>
      <c r="Z28" s="24">
        <v>59.644578350535703</v>
      </c>
      <c r="AA28" s="24">
        <v>0</v>
      </c>
      <c r="AB28" s="24">
        <v>0</v>
      </c>
      <c r="AC28" s="70">
        <f t="shared" si="0"/>
        <v>113858.32336164</v>
      </c>
      <c r="AD28" s="67">
        <v>61739.330571866602</v>
      </c>
      <c r="AE28" s="70">
        <f t="shared" si="1"/>
        <v>175597.65393350599</v>
      </c>
      <c r="AF28" s="93">
        <v>-45233.727774368497</v>
      </c>
      <c r="AG28" s="65">
        <v>-35.594704703811701</v>
      </c>
      <c r="AH28" s="71">
        <f t="shared" si="2"/>
        <v>130328.331454434</v>
      </c>
      <c r="AI28" s="69"/>
      <c r="AJ28" s="122"/>
    </row>
    <row r="29" spans="1:36">
      <c r="A29" s="22" t="s">
        <v>64</v>
      </c>
      <c r="B29" s="26" t="s">
        <v>32</v>
      </c>
      <c r="C29" s="26" t="s">
        <v>94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79625.187963714707</v>
      </c>
      <c r="W29" s="24">
        <v>0</v>
      </c>
      <c r="X29" s="24">
        <v>125.33656077307501</v>
      </c>
      <c r="Y29" s="24">
        <v>0</v>
      </c>
      <c r="Z29" s="24">
        <v>0</v>
      </c>
      <c r="AA29" s="24">
        <v>0</v>
      </c>
      <c r="AB29" s="24">
        <v>0</v>
      </c>
      <c r="AC29" s="70">
        <f t="shared" si="0"/>
        <v>79750.524524487802</v>
      </c>
      <c r="AD29" s="67">
        <v>19418.653059286898</v>
      </c>
      <c r="AE29" s="70">
        <f t="shared" si="1"/>
        <v>99169.177583774697</v>
      </c>
      <c r="AF29" s="93">
        <v>442.29021140771999</v>
      </c>
      <c r="AG29" s="65">
        <v>2116.00069561193</v>
      </c>
      <c r="AH29" s="71">
        <f t="shared" si="2"/>
        <v>101727.468490794</v>
      </c>
      <c r="AI29" s="69"/>
      <c r="AJ29" s="122"/>
    </row>
    <row r="30" spans="1:36">
      <c r="A30" s="22" t="s">
        <v>65</v>
      </c>
      <c r="B30" s="26" t="s">
        <v>33</v>
      </c>
      <c r="C30" s="26" t="s">
        <v>95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41486.269494843902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70">
        <f t="shared" si="0"/>
        <v>41486.269494843902</v>
      </c>
      <c r="AD30" s="67">
        <v>15158.740045074501</v>
      </c>
      <c r="AE30" s="70">
        <f t="shared" si="1"/>
        <v>56645.009539918297</v>
      </c>
      <c r="AF30" s="93">
        <v>0</v>
      </c>
      <c r="AG30" s="65">
        <v>305.26040291509003</v>
      </c>
      <c r="AH30" s="71">
        <f t="shared" si="2"/>
        <v>56950.269942833402</v>
      </c>
      <c r="AI30" s="69"/>
      <c r="AJ30" s="122"/>
    </row>
    <row r="31" spans="1:36">
      <c r="A31" s="28" t="s">
        <v>66</v>
      </c>
      <c r="B31" s="26" t="s">
        <v>34</v>
      </c>
      <c r="C31" s="26" t="s">
        <v>96</v>
      </c>
      <c r="D31" s="24">
        <v>0</v>
      </c>
      <c r="E31" s="24">
        <v>0</v>
      </c>
      <c r="F31" s="24">
        <v>0</v>
      </c>
      <c r="G31" s="24">
        <v>0</v>
      </c>
      <c r="H31" s="24">
        <v>34.145956749705903</v>
      </c>
      <c r="I31" s="24">
        <v>0</v>
      </c>
      <c r="J31" s="24">
        <v>13.911355282503999</v>
      </c>
      <c r="K31" s="24">
        <v>683.30645310909597</v>
      </c>
      <c r="L31" s="24">
        <v>0</v>
      </c>
      <c r="M31" s="24">
        <v>0</v>
      </c>
      <c r="N31" s="24">
        <v>0</v>
      </c>
      <c r="O31" s="24">
        <v>9.2709599713088906</v>
      </c>
      <c r="P31" s="24">
        <v>0</v>
      </c>
      <c r="Q31" s="24">
        <v>0</v>
      </c>
      <c r="R31" s="24">
        <v>38567.501777698999</v>
      </c>
      <c r="S31" s="24">
        <v>305.68593909161802</v>
      </c>
      <c r="T31" s="24">
        <v>96.401991232402594</v>
      </c>
      <c r="U31" s="24">
        <v>2.8634080772065298</v>
      </c>
      <c r="V31" s="24">
        <v>3399.5906484239299</v>
      </c>
      <c r="W31" s="24">
        <v>0</v>
      </c>
      <c r="X31" s="24">
        <v>153571.02391248301</v>
      </c>
      <c r="Y31" s="24">
        <v>270</v>
      </c>
      <c r="Z31" s="24">
        <v>485.54006631429598</v>
      </c>
      <c r="AA31" s="24">
        <v>0</v>
      </c>
      <c r="AB31" s="24">
        <v>3415.9380441872399</v>
      </c>
      <c r="AC31" s="70">
        <f t="shared" si="0"/>
        <v>200855.18051262101</v>
      </c>
      <c r="AD31" s="67">
        <v>12691.049536582999</v>
      </c>
      <c r="AE31" s="70">
        <f t="shared" si="1"/>
        <v>213546.23004920399</v>
      </c>
      <c r="AF31" s="93">
        <v>210.24754178033999</v>
      </c>
      <c r="AG31" s="65">
        <v>903.67334550098099</v>
      </c>
      <c r="AH31" s="71">
        <f t="shared" si="2"/>
        <v>214660.15093648501</v>
      </c>
      <c r="AI31" s="69"/>
      <c r="AJ31" s="122"/>
    </row>
    <row r="32" spans="1:36">
      <c r="A32" s="22" t="s">
        <v>67</v>
      </c>
      <c r="B32" s="26" t="s">
        <v>35</v>
      </c>
      <c r="C32" s="26" t="s">
        <v>97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66763.098517143793</v>
      </c>
      <c r="Z32" s="24">
        <v>1008.75666258173</v>
      </c>
      <c r="AA32" s="24">
        <v>190.031616356314</v>
      </c>
      <c r="AB32" s="24">
        <v>7391.2802469690796</v>
      </c>
      <c r="AC32" s="70">
        <f t="shared" si="0"/>
        <v>75353.167043050998</v>
      </c>
      <c r="AD32" s="67">
        <v>1571.4073231325599</v>
      </c>
      <c r="AE32" s="70">
        <f t="shared" si="1"/>
        <v>76924.5743661835</v>
      </c>
      <c r="AF32" s="93">
        <v>0</v>
      </c>
      <c r="AG32" s="65">
        <v>17.2005022407767</v>
      </c>
      <c r="AH32" s="71">
        <f t="shared" si="2"/>
        <v>76941.774868424298</v>
      </c>
      <c r="AI32" s="69"/>
      <c r="AJ32" s="122"/>
    </row>
    <row r="33" spans="1:36">
      <c r="A33" s="22" t="s">
        <v>68</v>
      </c>
      <c r="B33" s="26" t="s">
        <v>36</v>
      </c>
      <c r="C33" s="26" t="s">
        <v>98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199.34991800887201</v>
      </c>
      <c r="S33" s="24">
        <v>0.57683672176548995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50372.7981494575</v>
      </c>
      <c r="AA33" s="24">
        <v>2849.31156205772</v>
      </c>
      <c r="AB33" s="24">
        <v>5123.9070662808599</v>
      </c>
      <c r="AC33" s="70">
        <f t="shared" si="0"/>
        <v>58545.943532526697</v>
      </c>
      <c r="AD33" s="67">
        <v>702.669520090128</v>
      </c>
      <c r="AE33" s="70">
        <f t="shared" si="1"/>
        <v>59248.613052616798</v>
      </c>
      <c r="AF33" s="93">
        <v>0</v>
      </c>
      <c r="AG33" s="65">
        <v>106.10373816928001</v>
      </c>
      <c r="AH33" s="71">
        <f t="shared" si="2"/>
        <v>59354.7167907861</v>
      </c>
      <c r="AI33" s="69"/>
      <c r="AJ33" s="122"/>
    </row>
    <row r="34" spans="1:36">
      <c r="A34" s="22" t="s">
        <v>69</v>
      </c>
      <c r="B34" s="26" t="s">
        <v>37</v>
      </c>
      <c r="C34" s="26" t="s">
        <v>99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46.643196854369599</v>
      </c>
      <c r="S34" s="24">
        <v>2.6376979013666002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182.222905917535</v>
      </c>
      <c r="AA34" s="24">
        <v>31427.5444469266</v>
      </c>
      <c r="AB34" s="24">
        <v>0</v>
      </c>
      <c r="AC34" s="70">
        <f t="shared" si="0"/>
        <v>31659.048247599902</v>
      </c>
      <c r="AD34" s="67">
        <v>11597.7717804597</v>
      </c>
      <c r="AE34" s="70">
        <f t="shared" si="1"/>
        <v>43256.820028059497</v>
      </c>
      <c r="AF34" s="93">
        <v>0</v>
      </c>
      <c r="AG34" s="65">
        <v>103.926169287384</v>
      </c>
      <c r="AH34" s="71">
        <f t="shared" si="2"/>
        <v>43360.746197346904</v>
      </c>
      <c r="AI34" s="69"/>
      <c r="AJ34" s="122"/>
    </row>
    <row r="35" spans="1:36">
      <c r="A35" s="22" t="s">
        <v>70</v>
      </c>
      <c r="B35" s="30" t="s">
        <v>38</v>
      </c>
      <c r="C35" s="26" t="s">
        <v>100</v>
      </c>
      <c r="D35" s="24">
        <v>0</v>
      </c>
      <c r="E35" s="24">
        <v>0</v>
      </c>
      <c r="F35" s="24">
        <v>17.2784476927832</v>
      </c>
      <c r="G35" s="24">
        <v>0</v>
      </c>
      <c r="H35" s="24">
        <v>0</v>
      </c>
      <c r="I35" s="24">
        <v>0</v>
      </c>
      <c r="J35" s="24">
        <v>2.6320904496451001</v>
      </c>
      <c r="K35" s="24">
        <v>25.243052956269398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13.6630885049849</v>
      </c>
      <c r="R35" s="24">
        <v>1074.7891614294499</v>
      </c>
      <c r="S35" s="24">
        <v>2.5120945133794899</v>
      </c>
      <c r="T35" s="24">
        <v>2.6898331873419199</v>
      </c>
      <c r="U35" s="24">
        <v>0</v>
      </c>
      <c r="V35" s="24">
        <v>0</v>
      </c>
      <c r="W35" s="24">
        <v>0</v>
      </c>
      <c r="X35" s="24">
        <v>2.3382907696612598</v>
      </c>
      <c r="Y35" s="24">
        <v>0</v>
      </c>
      <c r="Z35" s="24">
        <v>44.683530557409902</v>
      </c>
      <c r="AA35" s="24">
        <v>160.24903559968999</v>
      </c>
      <c r="AB35" s="24">
        <v>63144.598751461301</v>
      </c>
      <c r="AC35" s="70">
        <f t="shared" si="0"/>
        <v>64490.677377121901</v>
      </c>
      <c r="AD35" s="67">
        <v>36380.783081810303</v>
      </c>
      <c r="AE35" s="70">
        <f t="shared" si="1"/>
        <v>100871.46045893199</v>
      </c>
      <c r="AF35" s="93">
        <v>262.0822669941</v>
      </c>
      <c r="AG35" s="65">
        <v>3832.32327078757</v>
      </c>
      <c r="AH35" s="71">
        <f t="shared" si="2"/>
        <v>104965.865996714</v>
      </c>
      <c r="AI35" s="69"/>
      <c r="AJ35" s="122"/>
    </row>
    <row r="36" spans="1:36" s="1" customFormat="1">
      <c r="A36" s="150" t="s">
        <v>110</v>
      </c>
      <c r="B36" s="45" t="s">
        <v>111</v>
      </c>
      <c r="C36" s="45" t="s">
        <v>112</v>
      </c>
      <c r="D36" s="98">
        <f>SUM(D11:D35)</f>
        <v>270481.931884024</v>
      </c>
      <c r="E36" s="98">
        <f t="shared" ref="E36:AB36" si="3">SUM(E11:E35)</f>
        <v>4510.7724463519298</v>
      </c>
      <c r="F36" s="98">
        <f t="shared" si="3"/>
        <v>17453.642951169499</v>
      </c>
      <c r="G36" s="98">
        <f t="shared" si="3"/>
        <v>22650.0519102248</v>
      </c>
      <c r="H36" s="98">
        <f t="shared" si="3"/>
        <v>46252.813852873704</v>
      </c>
      <c r="I36" s="98">
        <f t="shared" si="3"/>
        <v>303.34267192715498</v>
      </c>
      <c r="J36" s="98">
        <f t="shared" si="3"/>
        <v>32956.386137306297</v>
      </c>
      <c r="K36" s="98">
        <f t="shared" si="3"/>
        <v>38330.734382291201</v>
      </c>
      <c r="L36" s="98">
        <f t="shared" si="3"/>
        <v>10934.156999999999</v>
      </c>
      <c r="M36" s="98">
        <f t="shared" si="3"/>
        <v>13576.3809108734</v>
      </c>
      <c r="N36" s="98">
        <f t="shared" si="3"/>
        <v>42039.173055798201</v>
      </c>
      <c r="O36" s="98">
        <f t="shared" si="3"/>
        <v>34684.738639002797</v>
      </c>
      <c r="P36" s="98">
        <f t="shared" si="3"/>
        <v>4774.8171825880599</v>
      </c>
      <c r="Q36" s="98">
        <f t="shared" si="3"/>
        <v>37534.179601618402</v>
      </c>
      <c r="R36" s="98">
        <f t="shared" si="3"/>
        <v>556817.83873259602</v>
      </c>
      <c r="S36" s="98">
        <f t="shared" si="3"/>
        <v>194348.90526357599</v>
      </c>
      <c r="T36" s="98">
        <f t="shared" si="3"/>
        <v>50251.594022076199</v>
      </c>
      <c r="U36" s="98">
        <f t="shared" si="3"/>
        <v>90957.476251065498</v>
      </c>
      <c r="V36" s="98">
        <f t="shared" si="3"/>
        <v>84989.766210598304</v>
      </c>
      <c r="W36" s="98">
        <f t="shared" si="3"/>
        <v>41486.269494843902</v>
      </c>
      <c r="X36" s="98">
        <f t="shared" si="3"/>
        <v>154154.64350007201</v>
      </c>
      <c r="Y36" s="98">
        <f t="shared" si="3"/>
        <v>67033.098517143793</v>
      </c>
      <c r="Z36" s="98">
        <f t="shared" si="3"/>
        <v>52207.438606539799</v>
      </c>
      <c r="AA36" s="98">
        <f t="shared" si="3"/>
        <v>37531.961397610801</v>
      </c>
      <c r="AB36" s="109">
        <f t="shared" si="3"/>
        <v>79134.3183628611</v>
      </c>
      <c r="AC36" s="133">
        <f t="shared" si="0"/>
        <v>1985396.4329850301</v>
      </c>
      <c r="AD36" s="134">
        <f>SUM(AD11:AD35)</f>
        <v>614965.31833389401</v>
      </c>
      <c r="AE36" s="133">
        <f>SUM(AE11:AE35)</f>
        <v>2600361.7513189302</v>
      </c>
      <c r="AF36" s="135">
        <f>SUM(AF11:AF35)</f>
        <v>4.75210981676355E-11</v>
      </c>
      <c r="AG36" s="109">
        <f>SUM(AG11:AG35)</f>
        <v>154141.310004</v>
      </c>
      <c r="AH36" s="139">
        <f>SUM(AH11:AH35)</f>
        <v>2754503.0613229298</v>
      </c>
      <c r="AI36" s="69"/>
      <c r="AJ36" s="122"/>
    </row>
    <row r="37" spans="1:36" s="1" customFormat="1">
      <c r="A37" s="47"/>
      <c r="B37" s="47"/>
    </row>
    <row r="38" spans="1:36" s="1" customFormat="1">
      <c r="A38" s="47"/>
      <c r="H38" s="125"/>
      <c r="I38" s="125"/>
      <c r="J38" s="125"/>
    </row>
    <row r="39" spans="1:36" s="1" customFormat="1">
      <c r="A39" s="47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1" t="s">
        <v>0</v>
      </c>
    </row>
    <row r="40" spans="1:36" s="1" customFormat="1">
      <c r="A40" s="47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</row>
    <row r="41" spans="1:36" s="1" customFormat="1">
      <c r="A41" s="47"/>
      <c r="C41" s="47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</row>
    <row r="42" spans="1:36" s="1" customFormat="1">
      <c r="A42" s="47"/>
      <c r="C42" s="47"/>
      <c r="I42" s="1" t="s">
        <v>0</v>
      </c>
    </row>
    <row r="43" spans="1:36" s="1" customFormat="1">
      <c r="A43" s="47"/>
      <c r="C43" s="47"/>
    </row>
    <row r="44" spans="1:36" s="1" customFormat="1">
      <c r="A44" s="47"/>
      <c r="C44" s="47"/>
      <c r="AC44" s="99"/>
    </row>
    <row r="45" spans="1:36" s="1" customFormat="1">
      <c r="A45" s="47"/>
      <c r="C45" s="47"/>
      <c r="I45" s="1" t="s">
        <v>0</v>
      </c>
    </row>
    <row r="46" spans="1:36" s="1" customFormat="1">
      <c r="A46" s="47"/>
      <c r="C46" s="47"/>
    </row>
    <row r="47" spans="1:36" s="1" customFormat="1">
      <c r="A47" s="47"/>
      <c r="C47" s="47"/>
    </row>
    <row r="48" spans="1:36" s="1" customFormat="1">
      <c r="A48" s="47"/>
      <c r="C48" s="47"/>
    </row>
    <row r="49" spans="1:9" s="1" customFormat="1">
      <c r="A49" s="47"/>
      <c r="C49" s="47"/>
      <c r="I49" s="1" t="s">
        <v>0</v>
      </c>
    </row>
    <row r="50" spans="1:9" s="1" customFormat="1">
      <c r="A50" s="47"/>
      <c r="C50" s="47"/>
    </row>
    <row r="51" spans="1:9" s="1" customFormat="1">
      <c r="A51" s="47"/>
      <c r="C51" s="47"/>
    </row>
    <row r="52" spans="1:9" s="1" customFormat="1">
      <c r="A52" s="47"/>
      <c r="C52" s="47"/>
    </row>
    <row r="53" spans="1:9" s="1" customFormat="1">
      <c r="A53" s="47"/>
      <c r="C53" s="47"/>
    </row>
    <row r="54" spans="1:9" s="1" customFormat="1">
      <c r="A54" s="47"/>
      <c r="C54" s="47"/>
    </row>
    <row r="55" spans="1:9" s="1" customFormat="1">
      <c r="A55" s="47"/>
      <c r="C55" s="47"/>
    </row>
    <row r="56" spans="1:9" s="1" customFormat="1">
      <c r="A56" s="47"/>
      <c r="C56" s="47"/>
    </row>
    <row r="57" spans="1:9" s="1" customFormat="1">
      <c r="A57" s="47"/>
      <c r="C57" s="47"/>
    </row>
    <row r="58" spans="1:9" s="1" customFormat="1">
      <c r="A58" s="47"/>
      <c r="C58" s="47"/>
    </row>
    <row r="59" spans="1:9" s="1" customFormat="1">
      <c r="A59" s="47"/>
      <c r="C59" s="47"/>
    </row>
    <row r="60" spans="1:9" s="1" customFormat="1">
      <c r="A60" s="47"/>
      <c r="C60" s="47"/>
    </row>
    <row r="61" spans="1:9" s="1" customFormat="1">
      <c r="A61" s="47"/>
      <c r="C61" s="47"/>
    </row>
    <row r="62" spans="1:9" s="1" customFormat="1">
      <c r="A62" s="47"/>
      <c r="C62" s="47"/>
    </row>
    <row r="63" spans="1:9" s="1" customFormat="1">
      <c r="A63" s="47"/>
      <c r="C63" s="47"/>
    </row>
    <row r="64" spans="1:9" s="1" customFormat="1">
      <c r="A64" s="47"/>
      <c r="C64" s="47"/>
    </row>
    <row r="65" spans="1:3" s="1" customFormat="1">
      <c r="A65" s="47"/>
      <c r="C65" s="47"/>
    </row>
    <row r="66" spans="1:3" s="1" customFormat="1">
      <c r="A66" s="47"/>
      <c r="C66" s="47"/>
    </row>
    <row r="67" spans="1:3" s="1" customFormat="1">
      <c r="A67" s="47"/>
      <c r="C67" s="47"/>
    </row>
    <row r="68" spans="1:3" s="1" customFormat="1">
      <c r="A68" s="47"/>
      <c r="C68" s="47"/>
    </row>
    <row r="69" spans="1:3" s="1" customFormat="1">
      <c r="A69" s="47"/>
      <c r="C69" s="47"/>
    </row>
    <row r="70" spans="1:3" s="1" customFormat="1">
      <c r="A70" s="47"/>
      <c r="C70" s="47"/>
    </row>
    <row r="71" spans="1:3" s="1" customFormat="1">
      <c r="A71" s="47"/>
      <c r="C71" s="47"/>
    </row>
    <row r="72" spans="1:3" s="1" customFormat="1">
      <c r="A72" s="47"/>
      <c r="C72" s="47"/>
    </row>
    <row r="73" spans="1:3" s="1" customFormat="1">
      <c r="A73" s="47"/>
      <c r="C73" s="47"/>
    </row>
    <row r="74" spans="1:3" s="1" customFormat="1">
      <c r="A74" s="47"/>
      <c r="C74" s="47"/>
    </row>
    <row r="75" spans="1:3" s="1" customFormat="1">
      <c r="A75" s="47"/>
      <c r="C75" s="47"/>
    </row>
    <row r="76" spans="1:3" s="1" customFormat="1">
      <c r="A76" s="47"/>
      <c r="C76" s="47"/>
    </row>
    <row r="77" spans="1:3" s="1" customFormat="1">
      <c r="A77" s="47"/>
      <c r="C77" s="47"/>
    </row>
    <row r="78" spans="1:3" s="1" customFormat="1">
      <c r="A78" s="47"/>
      <c r="C78" s="47"/>
    </row>
    <row r="79" spans="1:3" s="1" customFormat="1">
      <c r="A79" s="47"/>
      <c r="C79" s="47"/>
    </row>
    <row r="80" spans="1:3" s="1" customFormat="1">
      <c r="A80" s="47"/>
      <c r="C80" s="47"/>
    </row>
    <row r="81" spans="1:3" s="1" customFormat="1">
      <c r="A81" s="47"/>
      <c r="C81" s="47"/>
    </row>
    <row r="82" spans="1:3" s="1" customFormat="1">
      <c r="A82" s="47"/>
      <c r="C82" s="47"/>
    </row>
    <row r="83" spans="1:3" s="1" customFormat="1">
      <c r="A83" s="47"/>
      <c r="C83" s="47"/>
    </row>
    <row r="84" spans="1:3" s="1" customFormat="1">
      <c r="A84" s="47"/>
      <c r="C84" s="47"/>
    </row>
    <row r="85" spans="1:3" s="1" customFormat="1">
      <c r="A85" s="47"/>
      <c r="C85" s="47"/>
    </row>
    <row r="86" spans="1:3" s="1" customFormat="1">
      <c r="A86" s="47"/>
      <c r="C86" s="47"/>
    </row>
    <row r="87" spans="1:3" s="1" customFormat="1">
      <c r="A87" s="47"/>
      <c r="C87" s="47"/>
    </row>
    <row r="88" spans="1:3" s="1" customFormat="1">
      <c r="A88" s="47"/>
      <c r="C88" s="47"/>
    </row>
    <row r="89" spans="1:3" s="1" customFormat="1">
      <c r="A89" s="47"/>
      <c r="C89" s="47"/>
    </row>
    <row r="90" spans="1:3" s="1" customFormat="1">
      <c r="A90" s="47"/>
      <c r="C90" s="47"/>
    </row>
    <row r="91" spans="1:3" s="1" customFormat="1">
      <c r="A91" s="47"/>
      <c r="C91" s="47"/>
    </row>
    <row r="92" spans="1:3" s="1" customFormat="1">
      <c r="A92" s="47"/>
      <c r="C92" s="47"/>
    </row>
    <row r="93" spans="1:3" s="1" customFormat="1">
      <c r="A93" s="47"/>
      <c r="C93" s="47"/>
    </row>
    <row r="94" spans="1:3" s="1" customFormat="1">
      <c r="A94" s="47"/>
      <c r="C94" s="47"/>
    </row>
    <row r="95" spans="1:3" s="1" customFormat="1">
      <c r="A95" s="47"/>
      <c r="C95" s="47"/>
    </row>
    <row r="96" spans="1:3" s="1" customFormat="1">
      <c r="A96" s="47"/>
      <c r="C96" s="47"/>
    </row>
    <row r="97" spans="1:3" s="1" customFormat="1">
      <c r="A97" s="47"/>
      <c r="C97" s="47"/>
    </row>
    <row r="98" spans="1:3" s="1" customFormat="1">
      <c r="A98" s="47"/>
      <c r="C98" s="47"/>
    </row>
    <row r="99" spans="1:3" s="1" customFormat="1">
      <c r="A99" s="47"/>
      <c r="C99" s="47"/>
    </row>
    <row r="100" spans="1:3" s="1" customFormat="1">
      <c r="A100" s="47"/>
      <c r="C100" s="47"/>
    </row>
    <row r="101" spans="1:3" s="1" customFormat="1">
      <c r="A101" s="47"/>
      <c r="C101" s="47"/>
    </row>
    <row r="102" spans="1:3" s="1" customFormat="1">
      <c r="A102" s="47"/>
      <c r="C102" s="47"/>
    </row>
    <row r="103" spans="1:3" s="1" customFormat="1">
      <c r="A103" s="47"/>
      <c r="C103" s="47"/>
    </row>
    <row r="104" spans="1:3" s="1" customFormat="1">
      <c r="A104" s="47"/>
      <c r="C104" s="47"/>
    </row>
    <row r="105" spans="1:3" s="1" customFormat="1">
      <c r="A105" s="47"/>
      <c r="C105" s="47"/>
    </row>
    <row r="106" spans="1:3" s="1" customFormat="1">
      <c r="A106" s="47"/>
      <c r="C106" s="47"/>
    </row>
    <row r="107" spans="1:3" s="1" customFormat="1">
      <c r="A107" s="47"/>
      <c r="C107" s="47"/>
    </row>
    <row r="108" spans="1:3" s="1" customFormat="1">
      <c r="A108" s="47"/>
      <c r="C108" s="47"/>
    </row>
    <row r="109" spans="1:3" s="1" customFormat="1">
      <c r="A109" s="47"/>
      <c r="C109" s="47"/>
    </row>
    <row r="110" spans="1:3" s="1" customFormat="1">
      <c r="A110" s="47"/>
      <c r="C110" s="47"/>
    </row>
    <row r="111" spans="1:3" s="1" customFormat="1">
      <c r="A111" s="47"/>
      <c r="C111" s="47"/>
    </row>
    <row r="112" spans="1:3" s="1" customFormat="1">
      <c r="A112" s="47"/>
      <c r="C112" s="47"/>
    </row>
    <row r="113" spans="1:3" s="1" customFormat="1">
      <c r="A113" s="47"/>
      <c r="C113" s="47"/>
    </row>
    <row r="114" spans="1:3" s="1" customFormat="1">
      <c r="A114" s="47"/>
      <c r="C114" s="47"/>
    </row>
    <row r="115" spans="1:3" s="1" customFormat="1">
      <c r="A115" s="47"/>
      <c r="C115" s="47"/>
    </row>
    <row r="116" spans="1:3" s="1" customFormat="1">
      <c r="A116" s="47"/>
      <c r="C116" s="47"/>
    </row>
    <row r="117" spans="1:3" s="1" customFormat="1">
      <c r="A117" s="47"/>
      <c r="C117" s="47"/>
    </row>
    <row r="118" spans="1:3" s="1" customFormat="1">
      <c r="A118" s="47"/>
      <c r="C118" s="47"/>
    </row>
    <row r="119" spans="1:3" s="1" customFormat="1">
      <c r="A119" s="47"/>
      <c r="C119" s="47"/>
    </row>
    <row r="120" spans="1:3" s="1" customFormat="1">
      <c r="A120" s="47"/>
      <c r="C120" s="47"/>
    </row>
    <row r="121" spans="1:3" s="1" customFormat="1">
      <c r="A121" s="47"/>
      <c r="C121" s="47"/>
    </row>
    <row r="122" spans="1:3" s="1" customFormat="1">
      <c r="A122" s="47"/>
      <c r="C122" s="47"/>
    </row>
    <row r="123" spans="1:3" s="1" customFormat="1">
      <c r="A123" s="47"/>
      <c r="C123" s="47"/>
    </row>
    <row r="124" spans="1:3" s="1" customFormat="1">
      <c r="A124" s="47"/>
      <c r="C124" s="47"/>
    </row>
    <row r="125" spans="1:3" s="1" customFormat="1">
      <c r="A125" s="47"/>
      <c r="C125" s="47"/>
    </row>
    <row r="126" spans="1:3" s="1" customFormat="1">
      <c r="A126" s="47"/>
      <c r="C126" s="47"/>
    </row>
    <row r="127" spans="1:3" s="1" customFormat="1">
      <c r="A127" s="47"/>
      <c r="C127" s="47"/>
    </row>
    <row r="128" spans="1:3" s="1" customFormat="1">
      <c r="A128" s="47"/>
      <c r="C128" s="47"/>
    </row>
    <row r="129" spans="1:3" s="1" customFormat="1">
      <c r="A129" s="47"/>
      <c r="C129" s="47"/>
    </row>
    <row r="130" spans="1:3" s="1" customFormat="1">
      <c r="A130" s="47"/>
      <c r="C130" s="47"/>
    </row>
    <row r="131" spans="1:3" s="1" customFormat="1">
      <c r="A131" s="47"/>
      <c r="C131" s="47"/>
    </row>
    <row r="132" spans="1:3" s="1" customFormat="1">
      <c r="A132" s="47"/>
      <c r="C132" s="47"/>
    </row>
    <row r="133" spans="1:3" s="1" customFormat="1">
      <c r="A133" s="47"/>
      <c r="C133" s="47"/>
    </row>
    <row r="134" spans="1:3" s="1" customFormat="1">
      <c r="A134" s="47"/>
      <c r="C134" s="47"/>
    </row>
    <row r="135" spans="1:3" s="1" customFormat="1">
      <c r="A135" s="47"/>
      <c r="C135" s="47"/>
    </row>
    <row r="136" spans="1:3" s="1" customFormat="1">
      <c r="A136" s="47"/>
      <c r="C136" s="47"/>
    </row>
    <row r="137" spans="1:3" s="1" customFormat="1">
      <c r="A137" s="47"/>
      <c r="C137" s="47"/>
    </row>
    <row r="138" spans="1:3" s="1" customFormat="1">
      <c r="A138" s="47"/>
      <c r="C138" s="47"/>
    </row>
    <row r="139" spans="1:3" s="1" customFormat="1">
      <c r="A139" s="47"/>
      <c r="C139" s="47"/>
    </row>
    <row r="140" spans="1:3" s="1" customFormat="1">
      <c r="A140" s="47"/>
      <c r="C140" s="47"/>
    </row>
    <row r="141" spans="1:3" s="1" customFormat="1">
      <c r="A141" s="47"/>
      <c r="C141" s="47"/>
    </row>
    <row r="142" spans="1:3" s="1" customFormat="1">
      <c r="A142" s="47"/>
      <c r="C142" s="47"/>
    </row>
    <row r="143" spans="1:3" s="1" customFormat="1">
      <c r="A143" s="47"/>
      <c r="C143" s="47"/>
    </row>
    <row r="144" spans="1:3" s="1" customFormat="1">
      <c r="A144" s="47"/>
      <c r="C144" s="47"/>
    </row>
    <row r="145" spans="1:3" s="1" customFormat="1">
      <c r="A145" s="47"/>
      <c r="C145" s="47"/>
    </row>
    <row r="146" spans="1:3" s="1" customFormat="1">
      <c r="A146" s="47"/>
      <c r="C146" s="47"/>
    </row>
    <row r="147" spans="1:3" s="1" customFormat="1">
      <c r="A147" s="47"/>
      <c r="C147" s="47"/>
    </row>
    <row r="148" spans="1:3" s="1" customFormat="1">
      <c r="A148" s="47"/>
      <c r="C148" s="47"/>
    </row>
    <row r="149" spans="1:3" s="1" customFormat="1">
      <c r="A149" s="47"/>
      <c r="C149" s="47"/>
    </row>
    <row r="150" spans="1:3" s="1" customFormat="1">
      <c r="A150" s="47"/>
      <c r="B150" s="47"/>
      <c r="C150" s="47"/>
    </row>
    <row r="151" spans="1:3" s="1" customFormat="1">
      <c r="A151" s="47"/>
      <c r="B151" s="47"/>
      <c r="C151" s="47"/>
    </row>
    <row r="152" spans="1:3" s="1" customFormat="1">
      <c r="A152" s="47"/>
      <c r="B152" s="47"/>
      <c r="C152" s="47"/>
    </row>
    <row r="153" spans="1:3" s="1" customFormat="1">
      <c r="A153" s="47"/>
      <c r="B153" s="47"/>
      <c r="C153" s="47"/>
    </row>
    <row r="154" spans="1:3" s="1" customFormat="1">
      <c r="A154" s="47"/>
      <c r="B154" s="47"/>
      <c r="C154" s="47"/>
    </row>
    <row r="155" spans="1:3" s="1" customFormat="1">
      <c r="A155" s="47"/>
      <c r="B155" s="47"/>
      <c r="C155" s="47"/>
    </row>
    <row r="156" spans="1:3" s="1" customFormat="1">
      <c r="A156" s="47"/>
      <c r="B156" s="47"/>
      <c r="C156" s="47"/>
    </row>
    <row r="157" spans="1:3" s="1" customFormat="1">
      <c r="A157" s="47"/>
      <c r="B157" s="47"/>
      <c r="C157" s="47"/>
    </row>
    <row r="158" spans="1:3" s="1" customFormat="1">
      <c r="A158" s="47"/>
      <c r="B158" s="47"/>
      <c r="C158" s="47"/>
    </row>
    <row r="159" spans="1:3" s="1" customFormat="1">
      <c r="A159" s="47"/>
      <c r="B159" s="47"/>
      <c r="C159" s="47"/>
    </row>
  </sheetData>
  <sheetProtection selectLockedCells="1" selectUnlockedCells="1"/>
  <mergeCells count="5">
    <mergeCell ref="D5:I5"/>
    <mergeCell ref="J5:Q5"/>
    <mergeCell ref="U5:AB5"/>
    <mergeCell ref="AF5:AG5"/>
    <mergeCell ref="A6:B9"/>
  </mergeCells>
  <hyperlinks>
    <hyperlink ref="A1:E1" location="'Kapaku-Cover'!A1" display="Tabela e Burimeve me çmime bazë dhe transformimi me çmime tregu" xr:uid="{00000000-0004-0000-0200-000000000000}"/>
    <hyperlink ref="A1:B1" location="'Permbajtja-Content'!A1" display="Tabela e Burimeve me çmime bazë dhe transformimi me çmime tregu" xr:uid="{00000000-0004-0000-0200-000001000000}"/>
    <hyperlink ref="A4:B4" location="'Permbajtja-Content'!A1" display="Year 2009 (at current prices)" xr:uid="{00000000-0004-0000-0200-000002000000}"/>
  </hyperlinks>
  <pageMargins left="0.7" right="0.7" top="0.78749999999999998" bottom="0.78749999999999998" header="0.51180555555555596" footer="0.51180555555555596"/>
  <pageSetup firstPageNumber="0" orientation="portrait" useFirstPageNumber="1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CC"/>
  </sheetPr>
  <dimension ref="A1:AO156"/>
  <sheetViews>
    <sheetView showGridLines="0" zoomScale="80" zoomScaleNormal="80" workbookViewId="0">
      <pane xSplit="2" ySplit="10" topLeftCell="C20" activePane="bottomRight" state="frozen"/>
      <selection pane="topRight"/>
      <selection pane="bottomLeft"/>
      <selection pane="bottomRight"/>
    </sheetView>
  </sheetViews>
  <sheetFormatPr defaultColWidth="9.140625" defaultRowHeight="14.25"/>
  <cols>
    <col min="1" max="1" width="7.140625" style="2" customWidth="1"/>
    <col min="2" max="3" width="19.5703125" style="2" customWidth="1"/>
    <col min="4" max="28" width="11.5703125" style="3" customWidth="1"/>
    <col min="29" max="29" width="10.7109375" style="3" customWidth="1"/>
    <col min="30" max="34" width="10.85546875" style="3" customWidth="1"/>
    <col min="35" max="35" width="10.7109375" style="3" customWidth="1"/>
    <col min="36" max="38" width="10.85546875" style="3" customWidth="1"/>
    <col min="39" max="39" width="10.7109375" style="3" customWidth="1"/>
    <col min="40" max="40" width="16.42578125" style="3" customWidth="1"/>
    <col min="41" max="41" width="11.42578125" style="3" customWidth="1"/>
    <col min="42" max="16384" width="9.140625" style="3"/>
  </cols>
  <sheetData>
    <row r="1" spans="1:41">
      <c r="A1" s="90" t="s">
        <v>113</v>
      </c>
      <c r="B1" s="90"/>
      <c r="C1" s="90"/>
      <c r="D1" s="6"/>
    </row>
    <row r="2" spans="1:41" ht="15" customHeight="1">
      <c r="A2" s="90" t="s">
        <v>114</v>
      </c>
      <c r="B2" s="90"/>
      <c r="C2" s="140"/>
      <c r="D2" s="6"/>
    </row>
    <row r="3" spans="1:41">
      <c r="A3" s="90" t="s">
        <v>115</v>
      </c>
      <c r="B3" s="90"/>
      <c r="C3" s="147"/>
      <c r="D3" s="6"/>
    </row>
    <row r="4" spans="1:41">
      <c r="A4" s="90" t="s">
        <v>116</v>
      </c>
      <c r="B4" s="90"/>
      <c r="C4" s="90"/>
      <c r="D4" s="6"/>
      <c r="AK4" s="49" t="s">
        <v>117</v>
      </c>
      <c r="AL4" s="49"/>
    </row>
    <row r="5" spans="1:41" ht="15" customHeight="1">
      <c r="A5" s="7"/>
      <c r="B5" s="8"/>
      <c r="C5" s="8"/>
      <c r="D5" s="179" t="s">
        <v>118</v>
      </c>
      <c r="E5" s="180"/>
      <c r="F5" s="180"/>
      <c r="G5" s="180"/>
      <c r="H5" s="180"/>
      <c r="I5" s="180"/>
      <c r="J5" s="180"/>
      <c r="K5" s="100"/>
      <c r="L5" s="179" t="s">
        <v>118</v>
      </c>
      <c r="M5" s="180"/>
      <c r="N5" s="180"/>
      <c r="O5" s="180"/>
      <c r="P5" s="180"/>
      <c r="Q5" s="180"/>
      <c r="R5" s="180"/>
      <c r="S5" s="100"/>
      <c r="T5" s="179" t="s">
        <v>118</v>
      </c>
      <c r="U5" s="180"/>
      <c r="V5" s="180"/>
      <c r="W5" s="180"/>
      <c r="X5" s="180"/>
      <c r="Y5" s="180"/>
      <c r="Z5" s="180"/>
      <c r="AA5" s="180"/>
      <c r="AB5" s="100"/>
      <c r="AC5" s="8"/>
      <c r="AD5" s="179" t="s">
        <v>119</v>
      </c>
      <c r="AE5" s="189"/>
      <c r="AF5" s="189"/>
      <c r="AG5" s="189"/>
      <c r="AH5" s="189"/>
      <c r="AI5" s="189"/>
      <c r="AJ5" s="189"/>
      <c r="AK5" s="189"/>
      <c r="AL5" s="190"/>
    </row>
    <row r="6" spans="1:41" ht="52.5" customHeight="1">
      <c r="A6" s="191" t="s">
        <v>120</v>
      </c>
      <c r="B6" s="192"/>
      <c r="C6" s="10" t="s">
        <v>13</v>
      </c>
      <c r="D6" s="11" t="s">
        <v>14</v>
      </c>
      <c r="E6" s="11" t="s">
        <v>15</v>
      </c>
      <c r="F6" s="11" t="s">
        <v>16</v>
      </c>
      <c r="G6" s="11" t="s">
        <v>17</v>
      </c>
      <c r="H6" s="11" t="s">
        <v>18</v>
      </c>
      <c r="I6" s="11" t="s">
        <v>19</v>
      </c>
      <c r="J6" s="11" t="s">
        <v>20</v>
      </c>
      <c r="K6" s="11" t="s">
        <v>21</v>
      </c>
      <c r="L6" s="11" t="s">
        <v>22</v>
      </c>
      <c r="M6" s="11" t="s">
        <v>23</v>
      </c>
      <c r="N6" s="11" t="s">
        <v>24</v>
      </c>
      <c r="O6" s="11" t="s">
        <v>25</v>
      </c>
      <c r="P6" s="11" t="s">
        <v>26</v>
      </c>
      <c r="Q6" s="11" t="s">
        <v>27</v>
      </c>
      <c r="R6" s="11" t="s">
        <v>28</v>
      </c>
      <c r="S6" s="11" t="s">
        <v>29</v>
      </c>
      <c r="T6" s="11" t="s">
        <v>30</v>
      </c>
      <c r="U6" s="11" t="s">
        <v>31</v>
      </c>
      <c r="V6" s="11" t="s">
        <v>32</v>
      </c>
      <c r="W6" s="11" t="s">
        <v>33</v>
      </c>
      <c r="X6" s="11" t="s">
        <v>34</v>
      </c>
      <c r="Y6" s="11" t="s">
        <v>35</v>
      </c>
      <c r="Z6" s="11" t="s">
        <v>36</v>
      </c>
      <c r="AA6" s="11" t="s">
        <v>37</v>
      </c>
      <c r="AB6" s="52" t="s">
        <v>38</v>
      </c>
      <c r="AC6" s="59" t="s">
        <v>39</v>
      </c>
      <c r="AD6" s="15" t="s">
        <v>121</v>
      </c>
      <c r="AE6" s="16" t="s">
        <v>122</v>
      </c>
      <c r="AF6" s="59" t="s">
        <v>123</v>
      </c>
      <c r="AG6" s="15" t="s">
        <v>124</v>
      </c>
      <c r="AH6" s="16" t="s">
        <v>125</v>
      </c>
      <c r="AI6" s="59" t="s">
        <v>126</v>
      </c>
      <c r="AJ6" s="16" t="s">
        <v>127</v>
      </c>
      <c r="AK6" s="63" t="s">
        <v>128</v>
      </c>
      <c r="AL6" s="55" t="s">
        <v>129</v>
      </c>
    </row>
    <row r="7" spans="1:41" ht="15.75" customHeight="1">
      <c r="A7" s="185"/>
      <c r="B7" s="186"/>
      <c r="C7" s="12" t="s">
        <v>45</v>
      </c>
      <c r="D7" s="13" t="s">
        <v>46</v>
      </c>
      <c r="E7" s="13" t="s">
        <v>47</v>
      </c>
      <c r="F7" s="13" t="s">
        <v>48</v>
      </c>
      <c r="G7" s="13" t="s">
        <v>49</v>
      </c>
      <c r="H7" s="13" t="s">
        <v>50</v>
      </c>
      <c r="I7" s="13" t="s">
        <v>51</v>
      </c>
      <c r="J7" s="13" t="s">
        <v>52</v>
      </c>
      <c r="K7" s="13" t="s">
        <v>53</v>
      </c>
      <c r="L7" s="13" t="s">
        <v>54</v>
      </c>
      <c r="M7" s="13" t="s">
        <v>55</v>
      </c>
      <c r="N7" s="13" t="s">
        <v>56</v>
      </c>
      <c r="O7" s="13" t="s">
        <v>57</v>
      </c>
      <c r="P7" s="13" t="s">
        <v>58</v>
      </c>
      <c r="Q7" s="13" t="s">
        <v>59</v>
      </c>
      <c r="R7" s="13" t="s">
        <v>60</v>
      </c>
      <c r="S7" s="13" t="s">
        <v>61</v>
      </c>
      <c r="T7" s="13" t="s">
        <v>62</v>
      </c>
      <c r="U7" s="13" t="s">
        <v>63</v>
      </c>
      <c r="V7" s="13" t="s">
        <v>64</v>
      </c>
      <c r="W7" s="13" t="s">
        <v>65</v>
      </c>
      <c r="X7" s="13" t="s">
        <v>66</v>
      </c>
      <c r="Y7" s="13" t="s">
        <v>67</v>
      </c>
      <c r="Z7" s="13" t="s">
        <v>68</v>
      </c>
      <c r="AA7" s="13" t="s">
        <v>69</v>
      </c>
      <c r="AB7" s="13" t="s">
        <v>70</v>
      </c>
      <c r="AC7" s="56"/>
      <c r="AD7" s="13" t="s">
        <v>130</v>
      </c>
      <c r="AE7" s="13" t="s">
        <v>131</v>
      </c>
      <c r="AF7" s="101" t="s">
        <v>132</v>
      </c>
      <c r="AG7" s="13" t="s">
        <v>133</v>
      </c>
      <c r="AH7" s="13" t="s">
        <v>134</v>
      </c>
      <c r="AI7" s="56" t="s">
        <v>135</v>
      </c>
      <c r="AJ7" s="113" t="s">
        <v>136</v>
      </c>
      <c r="AK7" s="62" t="s">
        <v>137</v>
      </c>
      <c r="AL7" s="58" t="s">
        <v>138</v>
      </c>
    </row>
    <row r="8" spans="1:41" ht="54" customHeight="1">
      <c r="A8" s="185"/>
      <c r="B8" s="186"/>
      <c r="C8" s="14" t="s">
        <v>76</v>
      </c>
      <c r="D8" s="15" t="s">
        <v>77</v>
      </c>
      <c r="E8" s="16" t="s">
        <v>78</v>
      </c>
      <c r="F8" s="16" t="s">
        <v>79</v>
      </c>
      <c r="G8" s="16" t="s">
        <v>80</v>
      </c>
      <c r="H8" s="16" t="s">
        <v>81</v>
      </c>
      <c r="I8" s="16" t="s">
        <v>82</v>
      </c>
      <c r="J8" s="16" t="s">
        <v>83</v>
      </c>
      <c r="K8" s="16" t="s">
        <v>84</v>
      </c>
      <c r="L8" s="16" t="s">
        <v>85</v>
      </c>
      <c r="M8" s="16" t="s">
        <v>86</v>
      </c>
      <c r="N8" s="16" t="s">
        <v>87</v>
      </c>
      <c r="O8" s="16" t="s">
        <v>88</v>
      </c>
      <c r="P8" s="16" t="s">
        <v>89</v>
      </c>
      <c r="Q8" s="16" t="s">
        <v>90</v>
      </c>
      <c r="R8" s="16" t="s">
        <v>91</v>
      </c>
      <c r="S8" s="16" t="s">
        <v>92</v>
      </c>
      <c r="T8" s="16" t="s">
        <v>93</v>
      </c>
      <c r="U8" s="16" t="s">
        <v>31</v>
      </c>
      <c r="V8" s="16" t="s">
        <v>94</v>
      </c>
      <c r="W8" s="16" t="s">
        <v>95</v>
      </c>
      <c r="X8" s="16" t="s">
        <v>96</v>
      </c>
      <c r="Y8" s="16" t="s">
        <v>97</v>
      </c>
      <c r="Z8" s="16" t="s">
        <v>98</v>
      </c>
      <c r="AA8" s="16" t="s">
        <v>99</v>
      </c>
      <c r="AB8" s="16" t="s">
        <v>100</v>
      </c>
      <c r="AC8" s="56" t="s">
        <v>101</v>
      </c>
      <c r="AD8" s="102" t="s">
        <v>139</v>
      </c>
      <c r="AE8" s="103" t="s">
        <v>140</v>
      </c>
      <c r="AF8" s="104" t="s">
        <v>141</v>
      </c>
      <c r="AG8" s="102" t="s">
        <v>142</v>
      </c>
      <c r="AH8" s="103" t="s">
        <v>143</v>
      </c>
      <c r="AI8" s="56" t="s">
        <v>144</v>
      </c>
      <c r="AJ8" s="16" t="s">
        <v>145</v>
      </c>
      <c r="AK8" s="114" t="s">
        <v>146</v>
      </c>
      <c r="AL8" s="61" t="s">
        <v>147</v>
      </c>
    </row>
    <row r="9" spans="1:41" ht="15.75" customHeight="1">
      <c r="A9" s="187"/>
      <c r="B9" s="188"/>
      <c r="C9" s="91" t="s">
        <v>107</v>
      </c>
      <c r="D9" s="13" t="s">
        <v>46</v>
      </c>
      <c r="E9" s="13" t="s">
        <v>47</v>
      </c>
      <c r="F9" s="13" t="s">
        <v>48</v>
      </c>
      <c r="G9" s="13" t="s">
        <v>49</v>
      </c>
      <c r="H9" s="13" t="s">
        <v>50</v>
      </c>
      <c r="I9" s="13" t="s">
        <v>51</v>
      </c>
      <c r="J9" s="13" t="s">
        <v>52</v>
      </c>
      <c r="K9" s="13" t="s">
        <v>53</v>
      </c>
      <c r="L9" s="13" t="s">
        <v>54</v>
      </c>
      <c r="M9" s="13" t="s">
        <v>55</v>
      </c>
      <c r="N9" s="13" t="s">
        <v>56</v>
      </c>
      <c r="O9" s="13" t="s">
        <v>57</v>
      </c>
      <c r="P9" s="13" t="s">
        <v>58</v>
      </c>
      <c r="Q9" s="13" t="s">
        <v>59</v>
      </c>
      <c r="R9" s="13" t="s">
        <v>60</v>
      </c>
      <c r="S9" s="13" t="s">
        <v>61</v>
      </c>
      <c r="T9" s="13" t="s">
        <v>62</v>
      </c>
      <c r="U9" s="13" t="s">
        <v>63</v>
      </c>
      <c r="V9" s="13" t="s">
        <v>64</v>
      </c>
      <c r="W9" s="13" t="s">
        <v>65</v>
      </c>
      <c r="X9" s="13" t="s">
        <v>66</v>
      </c>
      <c r="Y9" s="13" t="s">
        <v>67</v>
      </c>
      <c r="Z9" s="13" t="s">
        <v>68</v>
      </c>
      <c r="AA9" s="13" t="s">
        <v>69</v>
      </c>
      <c r="AB9" s="13" t="s">
        <v>70</v>
      </c>
      <c r="AC9" s="101" t="s">
        <v>108</v>
      </c>
      <c r="AD9" s="13" t="s">
        <v>130</v>
      </c>
      <c r="AE9" s="13" t="s">
        <v>131</v>
      </c>
      <c r="AF9" s="56" t="s">
        <v>132</v>
      </c>
      <c r="AG9" s="13" t="s">
        <v>133</v>
      </c>
      <c r="AH9" s="13" t="s">
        <v>134</v>
      </c>
      <c r="AI9" s="56" t="s">
        <v>135</v>
      </c>
      <c r="AJ9" s="13" t="s">
        <v>136</v>
      </c>
      <c r="AK9" s="114" t="s">
        <v>137</v>
      </c>
      <c r="AL9" s="61" t="s">
        <v>138</v>
      </c>
      <c r="AN9" s="3" t="s">
        <v>0</v>
      </c>
    </row>
    <row r="10" spans="1:41">
      <c r="A10" s="18" t="s">
        <v>109</v>
      </c>
      <c r="B10" s="14" t="s">
        <v>13</v>
      </c>
      <c r="C10" s="19" t="s">
        <v>76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105"/>
      <c r="AG10" s="105"/>
      <c r="AH10" s="105"/>
      <c r="AI10" s="105"/>
      <c r="AJ10" s="105"/>
      <c r="AK10" s="105"/>
      <c r="AL10" s="115"/>
    </row>
    <row r="11" spans="1:41">
      <c r="A11" s="22" t="s">
        <v>46</v>
      </c>
      <c r="B11" s="23" t="s">
        <v>14</v>
      </c>
      <c r="C11" s="23" t="s">
        <v>77</v>
      </c>
      <c r="D11" s="24">
        <v>59607.773917621598</v>
      </c>
      <c r="E11" s="24">
        <v>4.9348027441118001</v>
      </c>
      <c r="F11" s="24">
        <v>0.32611700137703098</v>
      </c>
      <c r="G11" s="24">
        <v>0.72460654688622095</v>
      </c>
      <c r="H11" s="24">
        <v>17252.253875590399</v>
      </c>
      <c r="I11" s="24">
        <v>166.03732110888001</v>
      </c>
      <c r="J11" s="24">
        <v>1363.09927840205</v>
      </c>
      <c r="K11" s="24">
        <v>1370.6158453650301</v>
      </c>
      <c r="L11" s="24">
        <v>0</v>
      </c>
      <c r="M11" s="24">
        <v>15.275332405032399</v>
      </c>
      <c r="N11" s="24">
        <v>68.246977088511997</v>
      </c>
      <c r="O11" s="24">
        <v>0.34904801097203603</v>
      </c>
      <c r="P11" s="24">
        <v>0</v>
      </c>
      <c r="Q11" s="24">
        <v>0</v>
      </c>
      <c r="R11" s="24">
        <v>852.60807414206499</v>
      </c>
      <c r="S11" s="24">
        <v>6226.1884586267797</v>
      </c>
      <c r="T11" s="24">
        <v>3692.00925431513</v>
      </c>
      <c r="U11" s="24">
        <v>5.8686218957134004</v>
      </c>
      <c r="V11" s="24">
        <v>0</v>
      </c>
      <c r="W11" s="24">
        <v>0</v>
      </c>
      <c r="X11" s="24">
        <v>281.84600869359099</v>
      </c>
      <c r="Y11" s="24">
        <v>83.311429669357196</v>
      </c>
      <c r="Z11" s="24">
        <v>12.4354141817341</v>
      </c>
      <c r="AA11" s="24">
        <v>7.0575102172623501</v>
      </c>
      <c r="AB11" s="24">
        <v>106.359134643283</v>
      </c>
      <c r="AC11" s="66">
        <f t="shared" ref="AC11:AC35" si="0">SUM(D11:AB11)</f>
        <v>91117.321028269696</v>
      </c>
      <c r="AD11" s="93">
        <v>169406.337832335</v>
      </c>
      <c r="AE11" s="65">
        <v>477.48059861409899</v>
      </c>
      <c r="AF11" s="66">
        <f>SUM(AD11:AE11)</f>
        <v>169883.81843094999</v>
      </c>
      <c r="AG11" s="93">
        <v>3464.6971619437199</v>
      </c>
      <c r="AH11" s="65">
        <v>0</v>
      </c>
      <c r="AI11" s="66">
        <f>SUM(AG11:AH11)</f>
        <v>3464.6971619437199</v>
      </c>
      <c r="AJ11" s="67">
        <v>2056.80959397792</v>
      </c>
      <c r="AK11" s="66">
        <f>AJ11+AF11+AI11</f>
        <v>175405.32518687099</v>
      </c>
      <c r="AL11" s="116">
        <f>AK11+AC11</f>
        <v>266522.64621514099</v>
      </c>
      <c r="AM11" s="69"/>
      <c r="AN11" s="89"/>
      <c r="AO11" s="148"/>
    </row>
    <row r="12" spans="1:41">
      <c r="A12" s="22" t="s">
        <v>47</v>
      </c>
      <c r="B12" s="25" t="s">
        <v>15</v>
      </c>
      <c r="C12" s="25" t="s">
        <v>78</v>
      </c>
      <c r="D12" s="24">
        <v>0.209352314659559</v>
      </c>
      <c r="E12" s="24">
        <v>69.854247292211696</v>
      </c>
      <c r="F12" s="24">
        <v>7.0855277473153899E-2</v>
      </c>
      <c r="G12" s="24">
        <v>0</v>
      </c>
      <c r="H12" s="24">
        <v>440.33958456555303</v>
      </c>
      <c r="I12" s="24">
        <v>0</v>
      </c>
      <c r="J12" s="24">
        <v>0.48145176351934699</v>
      </c>
      <c r="K12" s="24">
        <v>4.6634750709890804</v>
      </c>
      <c r="L12" s="24">
        <v>0</v>
      </c>
      <c r="M12" s="24">
        <v>0</v>
      </c>
      <c r="N12" s="24">
        <v>22.262062611114899</v>
      </c>
      <c r="O12" s="24">
        <v>0</v>
      </c>
      <c r="P12" s="24">
        <v>0</v>
      </c>
      <c r="Q12" s="24">
        <v>0</v>
      </c>
      <c r="R12" s="24">
        <v>144.73111410088001</v>
      </c>
      <c r="S12" s="24">
        <v>33.738919157227798</v>
      </c>
      <c r="T12" s="24">
        <v>2151.5439683246</v>
      </c>
      <c r="U12" s="24">
        <v>0</v>
      </c>
      <c r="V12" s="24">
        <v>0</v>
      </c>
      <c r="W12" s="24">
        <v>0</v>
      </c>
      <c r="X12" s="24">
        <v>41.410495915567097</v>
      </c>
      <c r="Y12" s="24">
        <v>17.009767606521201</v>
      </c>
      <c r="Z12" s="24">
        <v>44.189072579088702</v>
      </c>
      <c r="AA12" s="24">
        <v>19.3112016651693</v>
      </c>
      <c r="AB12" s="24">
        <v>60.556974714166998</v>
      </c>
      <c r="AC12" s="70">
        <f t="shared" si="0"/>
        <v>3050.3725429587498</v>
      </c>
      <c r="AD12" s="93">
        <v>1309.7477298253</v>
      </c>
      <c r="AE12" s="65">
        <v>29.7462108831009</v>
      </c>
      <c r="AF12" s="70">
        <f t="shared" ref="AF12:AF35" si="1">SUM(AD12:AE12)</f>
        <v>1339.4939407084</v>
      </c>
      <c r="AG12" s="93">
        <v>0</v>
      </c>
      <c r="AH12" s="65">
        <v>0</v>
      </c>
      <c r="AI12" s="70">
        <f t="shared" ref="AI12:AI35" si="2">SUM(AG12:AH12)</f>
        <v>0</v>
      </c>
      <c r="AJ12" s="67">
        <v>452.36262019229002</v>
      </c>
      <c r="AK12" s="70">
        <f t="shared" ref="AK12:AK35" si="3">AJ12+AF12+AI12</f>
        <v>1791.8565609006901</v>
      </c>
      <c r="AL12" s="116">
        <f t="shared" ref="AL12:AL35" si="4">AK12+AC12</f>
        <v>4842.2291038594403</v>
      </c>
      <c r="AM12" s="69"/>
      <c r="AN12" s="89"/>
      <c r="AO12" s="148"/>
    </row>
    <row r="13" spans="1:41">
      <c r="A13" s="22" t="s">
        <v>48</v>
      </c>
      <c r="B13" s="25" t="s">
        <v>16</v>
      </c>
      <c r="C13" s="25" t="s">
        <v>79</v>
      </c>
      <c r="D13" s="24">
        <v>7.8711840115914002</v>
      </c>
      <c r="E13" s="24">
        <v>0</v>
      </c>
      <c r="F13" s="24">
        <v>134.79442923594399</v>
      </c>
      <c r="G13" s="24">
        <v>84.201996607589095</v>
      </c>
      <c r="H13" s="24">
        <v>0.209345982616742</v>
      </c>
      <c r="I13" s="24">
        <v>0</v>
      </c>
      <c r="J13" s="24">
        <v>0.16750579602487101</v>
      </c>
      <c r="K13" s="24">
        <v>1.95181858949114</v>
      </c>
      <c r="L13" s="24">
        <v>7782.7174718144497</v>
      </c>
      <c r="M13" s="24">
        <v>42.669535425590297</v>
      </c>
      <c r="N13" s="24">
        <v>1762.6806789534701</v>
      </c>
      <c r="O13" s="24">
        <v>997.822542025811</v>
      </c>
      <c r="P13" s="24">
        <v>0</v>
      </c>
      <c r="Q13" s="24">
        <v>0</v>
      </c>
      <c r="R13" s="24">
        <v>4068.0296805429998</v>
      </c>
      <c r="S13" s="24">
        <v>36.622818596168599</v>
      </c>
      <c r="T13" s="24">
        <v>0</v>
      </c>
      <c r="U13" s="24">
        <v>8.4267946090144203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70">
        <f t="shared" si="0"/>
        <v>14928.165802190801</v>
      </c>
      <c r="AD13" s="93">
        <v>0</v>
      </c>
      <c r="AE13" s="65">
        <v>0</v>
      </c>
      <c r="AF13" s="70">
        <f t="shared" si="1"/>
        <v>0</v>
      </c>
      <c r="AG13" s="93">
        <v>0</v>
      </c>
      <c r="AH13" s="65">
        <v>758.23154310807604</v>
      </c>
      <c r="AI13" s="70">
        <f t="shared" si="2"/>
        <v>758.23154310807604</v>
      </c>
      <c r="AJ13" s="67">
        <v>7564.11806192109</v>
      </c>
      <c r="AK13" s="70">
        <f t="shared" si="3"/>
        <v>8322.3496050291706</v>
      </c>
      <c r="AL13" s="116">
        <f t="shared" si="4"/>
        <v>23250.5154072199</v>
      </c>
      <c r="AM13" s="69"/>
      <c r="AN13" s="89"/>
      <c r="AO13" s="148"/>
    </row>
    <row r="14" spans="1:41">
      <c r="A14" s="22" t="s">
        <v>49</v>
      </c>
      <c r="B14" s="25" t="s">
        <v>17</v>
      </c>
      <c r="C14" s="25" t="s">
        <v>80</v>
      </c>
      <c r="D14" s="24">
        <v>2.8139324169873601</v>
      </c>
      <c r="E14" s="24">
        <v>0.13555026167089201</v>
      </c>
      <c r="F14" s="24">
        <v>379.91092348063398</v>
      </c>
      <c r="G14" s="24">
        <v>1498.71298922649</v>
      </c>
      <c r="H14" s="24">
        <v>15.7515508370833</v>
      </c>
      <c r="I14" s="24">
        <v>0</v>
      </c>
      <c r="J14" s="24">
        <v>22.007300332823402</v>
      </c>
      <c r="K14" s="24">
        <v>112.168970474256</v>
      </c>
      <c r="L14" s="24">
        <v>0.28152435045116903</v>
      </c>
      <c r="M14" s="24">
        <v>136.998885023448</v>
      </c>
      <c r="N14" s="24">
        <v>6603.8841071952202</v>
      </c>
      <c r="O14" s="24">
        <v>334.77038245268898</v>
      </c>
      <c r="P14" s="24">
        <v>6.1249795654450896</v>
      </c>
      <c r="Q14" s="24">
        <v>2.4045631962012601</v>
      </c>
      <c r="R14" s="24">
        <v>7080.1683842173397</v>
      </c>
      <c r="S14" s="24">
        <v>828.63166834701599</v>
      </c>
      <c r="T14" s="24">
        <v>0</v>
      </c>
      <c r="U14" s="24">
        <v>402.80954409275301</v>
      </c>
      <c r="V14" s="24">
        <v>0</v>
      </c>
      <c r="W14" s="24">
        <v>0</v>
      </c>
      <c r="X14" s="24">
        <v>7.7217988794935604</v>
      </c>
      <c r="Y14" s="24">
        <v>0</v>
      </c>
      <c r="Z14" s="24">
        <v>0</v>
      </c>
      <c r="AA14" s="24">
        <v>0</v>
      </c>
      <c r="AB14" s="24">
        <v>49.567067594761802</v>
      </c>
      <c r="AC14" s="70">
        <f t="shared" si="0"/>
        <v>17484.8641219448</v>
      </c>
      <c r="AD14" s="93">
        <v>1026.4189542567699</v>
      </c>
      <c r="AE14" s="65">
        <v>0</v>
      </c>
      <c r="AF14" s="70">
        <f t="shared" si="1"/>
        <v>1026.4189542567699</v>
      </c>
      <c r="AG14" s="93">
        <v>0</v>
      </c>
      <c r="AH14" s="65">
        <v>2441.3090103802101</v>
      </c>
      <c r="AI14" s="70">
        <f t="shared" si="2"/>
        <v>2441.3090103802101</v>
      </c>
      <c r="AJ14" s="67">
        <v>6611.1734607786502</v>
      </c>
      <c r="AK14" s="70">
        <f t="shared" si="3"/>
        <v>10078.901425415601</v>
      </c>
      <c r="AL14" s="116">
        <f t="shared" si="4"/>
        <v>27563.765547360399</v>
      </c>
      <c r="AM14" s="69"/>
      <c r="AN14" s="89"/>
      <c r="AO14" s="148"/>
    </row>
    <row r="15" spans="1:41">
      <c r="A15" s="22" t="s">
        <v>50</v>
      </c>
      <c r="B15" s="25" t="s">
        <v>18</v>
      </c>
      <c r="C15" s="25" t="s">
        <v>81</v>
      </c>
      <c r="D15" s="24">
        <v>1155.64173530178</v>
      </c>
      <c r="E15" s="24">
        <v>1196.99578813987</v>
      </c>
      <c r="F15" s="24">
        <v>1.1624706113154799</v>
      </c>
      <c r="G15" s="24">
        <v>58.232896744892699</v>
      </c>
      <c r="H15" s="24">
        <v>5641.8230805183302</v>
      </c>
      <c r="I15" s="24">
        <v>0</v>
      </c>
      <c r="J15" s="24">
        <v>20.0077852423831</v>
      </c>
      <c r="K15" s="24">
        <v>76.480466762205793</v>
      </c>
      <c r="L15" s="24">
        <v>0.68836640903567703</v>
      </c>
      <c r="M15" s="24">
        <v>7.4056614506423699</v>
      </c>
      <c r="N15" s="24">
        <v>0.70473365825630896</v>
      </c>
      <c r="O15" s="24">
        <v>3.1758864967590802E-3</v>
      </c>
      <c r="P15" s="24">
        <v>0</v>
      </c>
      <c r="Q15" s="24">
        <v>0</v>
      </c>
      <c r="R15" s="24">
        <v>130.41409289894</v>
      </c>
      <c r="S15" s="24">
        <v>6417.5990204403597</v>
      </c>
      <c r="T15" s="24">
        <v>11249.5695345614</v>
      </c>
      <c r="U15" s="24">
        <v>0.67675611165786498</v>
      </c>
      <c r="V15" s="24">
        <v>17.319785156055701</v>
      </c>
      <c r="W15" s="24">
        <v>0</v>
      </c>
      <c r="X15" s="24">
        <v>65.357343467581501</v>
      </c>
      <c r="Y15" s="24">
        <v>1508.1699754265501</v>
      </c>
      <c r="Z15" s="24">
        <v>427.44710568486602</v>
      </c>
      <c r="AA15" s="24">
        <v>712.60255145321503</v>
      </c>
      <c r="AB15" s="24">
        <v>2501.3904242900999</v>
      </c>
      <c r="AC15" s="70">
        <f t="shared" si="0"/>
        <v>31189.692750215901</v>
      </c>
      <c r="AD15" s="93">
        <v>180873.48730042699</v>
      </c>
      <c r="AE15" s="65">
        <v>0</v>
      </c>
      <c r="AF15" s="70">
        <f t="shared" si="1"/>
        <v>180873.48730042699</v>
      </c>
      <c r="AG15" s="93">
        <v>0</v>
      </c>
      <c r="AH15" s="65">
        <v>4588.9812260287699</v>
      </c>
      <c r="AI15" s="70">
        <f t="shared" si="2"/>
        <v>4588.9812260287699</v>
      </c>
      <c r="AJ15" s="67">
        <v>5622.7969519539802</v>
      </c>
      <c r="AK15" s="70">
        <f t="shared" si="3"/>
        <v>191085.26547841</v>
      </c>
      <c r="AL15" s="116">
        <f t="shared" si="4"/>
        <v>222274.958228626</v>
      </c>
      <c r="AM15" s="69"/>
      <c r="AN15" s="89"/>
      <c r="AO15" s="148"/>
    </row>
    <row r="16" spans="1:41">
      <c r="A16" s="22" t="s">
        <v>51</v>
      </c>
      <c r="B16" s="25" t="s">
        <v>19</v>
      </c>
      <c r="C16" s="25" t="s">
        <v>82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70">
        <f t="shared" si="0"/>
        <v>0</v>
      </c>
      <c r="AD16" s="93">
        <v>15894.979816502801</v>
      </c>
      <c r="AE16" s="65">
        <v>0</v>
      </c>
      <c r="AF16" s="70">
        <f t="shared" si="1"/>
        <v>15894.979816502801</v>
      </c>
      <c r="AG16" s="93">
        <v>0</v>
      </c>
      <c r="AH16" s="65">
        <v>158.01300029794101</v>
      </c>
      <c r="AI16" s="70">
        <f t="shared" si="2"/>
        <v>158.01300029794101</v>
      </c>
      <c r="AJ16" s="67">
        <v>0</v>
      </c>
      <c r="AK16" s="70">
        <f t="shared" si="3"/>
        <v>16052.992816800701</v>
      </c>
      <c r="AL16" s="116">
        <f t="shared" si="4"/>
        <v>16052.992816800701</v>
      </c>
      <c r="AM16" s="69"/>
      <c r="AN16" s="89"/>
      <c r="AO16" s="148"/>
    </row>
    <row r="17" spans="1:41">
      <c r="A17" s="22" t="s">
        <v>52</v>
      </c>
      <c r="B17" s="25" t="s">
        <v>20</v>
      </c>
      <c r="C17" s="25" t="s">
        <v>83</v>
      </c>
      <c r="D17" s="24">
        <v>0.16015978574696699</v>
      </c>
      <c r="E17" s="24">
        <v>213.57412546033601</v>
      </c>
      <c r="F17" s="24">
        <v>2.76635792498874</v>
      </c>
      <c r="G17" s="24">
        <v>15.2792632189378</v>
      </c>
      <c r="H17" s="24">
        <v>263.30071725681</v>
      </c>
      <c r="I17" s="24">
        <v>1.68289351891032</v>
      </c>
      <c r="J17" s="24">
        <v>9291.1879331585096</v>
      </c>
      <c r="K17" s="24">
        <v>699.72835454584094</v>
      </c>
      <c r="L17" s="24">
        <v>0.156428977103508</v>
      </c>
      <c r="M17" s="24">
        <v>322.38838499073302</v>
      </c>
      <c r="N17" s="24">
        <v>47.968057221248898</v>
      </c>
      <c r="O17" s="24">
        <v>23.746384090916401</v>
      </c>
      <c r="P17" s="24">
        <v>1.31003362640124</v>
      </c>
      <c r="Q17" s="24">
        <v>1.147296425608</v>
      </c>
      <c r="R17" s="24">
        <v>3130.83264158059</v>
      </c>
      <c r="S17" s="24">
        <v>1465.5542862415</v>
      </c>
      <c r="T17" s="24">
        <v>317.23025951433999</v>
      </c>
      <c r="U17" s="24">
        <v>190.272378354252</v>
      </c>
      <c r="V17" s="24">
        <v>17.065554693374299</v>
      </c>
      <c r="W17" s="24">
        <v>0</v>
      </c>
      <c r="X17" s="24">
        <v>1156.6806939441301</v>
      </c>
      <c r="Y17" s="24">
        <v>651.97716279161898</v>
      </c>
      <c r="Z17" s="24">
        <v>139.808326875586</v>
      </c>
      <c r="AA17" s="24">
        <v>97.322278275899095</v>
      </c>
      <c r="AB17" s="24">
        <v>545.30750843803605</v>
      </c>
      <c r="AC17" s="70">
        <f t="shared" si="0"/>
        <v>18596.4474809114</v>
      </c>
      <c r="AD17" s="93">
        <v>33066.919771996698</v>
      </c>
      <c r="AE17" s="65">
        <v>0</v>
      </c>
      <c r="AF17" s="70">
        <f t="shared" si="1"/>
        <v>33066.919771996698</v>
      </c>
      <c r="AG17" s="93">
        <v>0</v>
      </c>
      <c r="AH17" s="65">
        <v>2192.8174779279102</v>
      </c>
      <c r="AI17" s="70">
        <f t="shared" si="2"/>
        <v>2192.8174779279102</v>
      </c>
      <c r="AJ17" s="67">
        <v>47111.095948780297</v>
      </c>
      <c r="AK17" s="70">
        <f t="shared" si="3"/>
        <v>82370.833198704902</v>
      </c>
      <c r="AL17" s="116">
        <f t="shared" si="4"/>
        <v>100967.280679616</v>
      </c>
      <c r="AM17" s="69"/>
      <c r="AN17" s="89"/>
      <c r="AO17" s="148"/>
    </row>
    <row r="18" spans="1:41">
      <c r="A18" s="22" t="s">
        <v>53</v>
      </c>
      <c r="B18" s="26" t="s">
        <v>21</v>
      </c>
      <c r="C18" s="26" t="s">
        <v>84</v>
      </c>
      <c r="D18" s="24">
        <v>22.2978110915498</v>
      </c>
      <c r="E18" s="24">
        <v>37.359591698927403</v>
      </c>
      <c r="F18" s="24">
        <v>74.200420389914598</v>
      </c>
      <c r="G18" s="24">
        <v>1225.2652061758999</v>
      </c>
      <c r="H18" s="24">
        <v>944.49336037466799</v>
      </c>
      <c r="I18" s="24">
        <v>5.7612017792723202</v>
      </c>
      <c r="J18" s="24">
        <v>815.97939899188896</v>
      </c>
      <c r="K18" s="24">
        <v>13946.0906569484</v>
      </c>
      <c r="L18" s="24">
        <v>2.3839335206950599E-2</v>
      </c>
      <c r="M18" s="24">
        <v>492.21024014202402</v>
      </c>
      <c r="N18" s="24">
        <v>1671.8050774240701</v>
      </c>
      <c r="O18" s="24">
        <v>478.42548472207602</v>
      </c>
      <c r="P18" s="24">
        <v>111.549382368618</v>
      </c>
      <c r="Q18" s="24">
        <v>62.023533497360503</v>
      </c>
      <c r="R18" s="24">
        <v>5401.69298476524</v>
      </c>
      <c r="S18" s="24">
        <v>4907.7896813411699</v>
      </c>
      <c r="T18" s="24">
        <v>540.11704595081801</v>
      </c>
      <c r="U18" s="24">
        <v>645.55252622504702</v>
      </c>
      <c r="V18" s="24">
        <v>3774.3298121906701</v>
      </c>
      <c r="W18" s="24">
        <v>160.77232896769101</v>
      </c>
      <c r="X18" s="24">
        <v>3151.0795168530399</v>
      </c>
      <c r="Y18" s="24">
        <v>2447.48546714853</v>
      </c>
      <c r="Z18" s="24">
        <v>967.62983024433095</v>
      </c>
      <c r="AA18" s="24">
        <v>307.31482877047102</v>
      </c>
      <c r="AB18" s="24">
        <v>4157.4454595243396</v>
      </c>
      <c r="AC18" s="70">
        <f t="shared" si="0"/>
        <v>46348.694686921299</v>
      </c>
      <c r="AD18" s="93">
        <v>28948.327700778002</v>
      </c>
      <c r="AE18" s="65">
        <v>382.6</v>
      </c>
      <c r="AF18" s="70">
        <f t="shared" si="1"/>
        <v>29330.927700777898</v>
      </c>
      <c r="AG18" s="93">
        <v>2056.8719236295701</v>
      </c>
      <c r="AH18" s="65">
        <v>2567.64717287752</v>
      </c>
      <c r="AI18" s="70">
        <f t="shared" si="2"/>
        <v>4624.5190965070897</v>
      </c>
      <c r="AJ18" s="67">
        <v>5021.2288629872</v>
      </c>
      <c r="AK18" s="70">
        <f t="shared" si="3"/>
        <v>38976.675660272202</v>
      </c>
      <c r="AL18" s="116">
        <f t="shared" si="4"/>
        <v>85325.3703471935</v>
      </c>
      <c r="AM18" s="69"/>
      <c r="AN18" s="89"/>
      <c r="AO18" s="148"/>
    </row>
    <row r="19" spans="1:41">
      <c r="A19" s="22" t="s">
        <v>54</v>
      </c>
      <c r="B19" s="26" t="s">
        <v>22</v>
      </c>
      <c r="C19" s="26" t="s">
        <v>85</v>
      </c>
      <c r="D19" s="24">
        <v>1783.3718429175401</v>
      </c>
      <c r="E19" s="24">
        <v>745.75277834749102</v>
      </c>
      <c r="F19" s="24">
        <v>195.65124806648899</v>
      </c>
      <c r="G19" s="24">
        <v>3165.0419816015101</v>
      </c>
      <c r="H19" s="24">
        <v>571.40626841471897</v>
      </c>
      <c r="I19" s="24">
        <v>10.3156789380115</v>
      </c>
      <c r="J19" s="24">
        <v>327.91215622682398</v>
      </c>
      <c r="K19" s="24">
        <v>515.20065133304695</v>
      </c>
      <c r="L19" s="24">
        <v>628.57823255771495</v>
      </c>
      <c r="M19" s="24">
        <v>200.59551133559901</v>
      </c>
      <c r="N19" s="24">
        <v>3784.0404400920702</v>
      </c>
      <c r="O19" s="24">
        <v>2614.0639829674501</v>
      </c>
      <c r="P19" s="24">
        <v>8.3150300688160108</v>
      </c>
      <c r="Q19" s="24">
        <v>717.67432142680195</v>
      </c>
      <c r="R19" s="24">
        <v>13296.5631771641</v>
      </c>
      <c r="S19" s="24">
        <v>13000.682428914801</v>
      </c>
      <c r="T19" s="24">
        <v>680.63979912570005</v>
      </c>
      <c r="U19" s="24">
        <v>20057.451925324502</v>
      </c>
      <c r="V19" s="24">
        <v>209.178591077248</v>
      </c>
      <c r="W19" s="24">
        <v>55.110392139057801</v>
      </c>
      <c r="X19" s="24">
        <v>3860.7359574913899</v>
      </c>
      <c r="Y19" s="24">
        <v>1986.9403246127499</v>
      </c>
      <c r="Z19" s="24">
        <v>701.54319212470796</v>
      </c>
      <c r="AA19" s="24">
        <v>689.95033045225102</v>
      </c>
      <c r="AB19" s="24">
        <v>2250.6614737018799</v>
      </c>
      <c r="AC19" s="70">
        <f t="shared" si="0"/>
        <v>72057.377716422401</v>
      </c>
      <c r="AD19" s="93">
        <v>16206.7417529745</v>
      </c>
      <c r="AE19" s="65">
        <v>0</v>
      </c>
      <c r="AF19" s="70">
        <f t="shared" si="1"/>
        <v>16206.7417529745</v>
      </c>
      <c r="AG19" s="93">
        <v>0</v>
      </c>
      <c r="AH19" s="65">
        <v>785.22942738501899</v>
      </c>
      <c r="AI19" s="70">
        <f t="shared" si="2"/>
        <v>785.22942738501899</v>
      </c>
      <c r="AJ19" s="67">
        <v>1134.25910097513</v>
      </c>
      <c r="AK19" s="70">
        <f t="shared" si="3"/>
        <v>18126.2302813346</v>
      </c>
      <c r="AL19" s="116">
        <f t="shared" si="4"/>
        <v>90183.607997757004</v>
      </c>
      <c r="AM19" s="69"/>
      <c r="AN19" s="89"/>
      <c r="AO19" s="148"/>
    </row>
    <row r="20" spans="1:41">
      <c r="A20" s="22" t="s">
        <v>55</v>
      </c>
      <c r="B20" s="26" t="s">
        <v>23</v>
      </c>
      <c r="C20" s="26" t="s">
        <v>86</v>
      </c>
      <c r="D20" s="24">
        <v>8241.1066360968798</v>
      </c>
      <c r="E20" s="24">
        <v>8.1949032278424507</v>
      </c>
      <c r="F20" s="24">
        <v>286.536383710819</v>
      </c>
      <c r="G20" s="24">
        <v>948.13911602440203</v>
      </c>
      <c r="H20" s="24">
        <v>3142.6709412169098</v>
      </c>
      <c r="I20" s="24">
        <v>7.71701553644996</v>
      </c>
      <c r="J20" s="24">
        <v>670.28357980045996</v>
      </c>
      <c r="K20" s="24">
        <v>1575.65575788092</v>
      </c>
      <c r="L20" s="24">
        <v>102.242496767693</v>
      </c>
      <c r="M20" s="24">
        <v>6291.6257980428099</v>
      </c>
      <c r="N20" s="24">
        <v>1041.9005894952099</v>
      </c>
      <c r="O20" s="24">
        <v>2736.8008169407399</v>
      </c>
      <c r="P20" s="24">
        <v>160.60579010018699</v>
      </c>
      <c r="Q20" s="24">
        <v>195.72700171468099</v>
      </c>
      <c r="R20" s="24">
        <v>7219.6377875591897</v>
      </c>
      <c r="S20" s="24">
        <v>1654.1253292148101</v>
      </c>
      <c r="T20" s="24">
        <v>388.509765142258</v>
      </c>
      <c r="U20" s="24">
        <v>1069.64930432459</v>
      </c>
      <c r="V20" s="24">
        <v>288.99181983627801</v>
      </c>
      <c r="W20" s="24">
        <v>82.352570349271403</v>
      </c>
      <c r="X20" s="24">
        <v>583.95721472530602</v>
      </c>
      <c r="Y20" s="24">
        <v>689.75432997358098</v>
      </c>
      <c r="Z20" s="24">
        <v>625.52779600517897</v>
      </c>
      <c r="AA20" s="24">
        <v>5373.8100440291</v>
      </c>
      <c r="AB20" s="24">
        <v>1738.9898362963099</v>
      </c>
      <c r="AC20" s="70">
        <f t="shared" si="0"/>
        <v>45124.512624011899</v>
      </c>
      <c r="AD20" s="93">
        <v>40684.401273332602</v>
      </c>
      <c r="AE20" s="65">
        <v>0</v>
      </c>
      <c r="AF20" s="70">
        <f t="shared" si="1"/>
        <v>40684.401273332602</v>
      </c>
      <c r="AG20" s="93">
        <v>0.87223917205143398</v>
      </c>
      <c r="AH20" s="65">
        <v>1835.69083696946</v>
      </c>
      <c r="AI20" s="70">
        <f t="shared" si="2"/>
        <v>1836.56307614151</v>
      </c>
      <c r="AJ20" s="67">
        <v>1692.83729123427</v>
      </c>
      <c r="AK20" s="70">
        <f t="shared" si="3"/>
        <v>44213.8016407084</v>
      </c>
      <c r="AL20" s="116">
        <f t="shared" si="4"/>
        <v>89338.314264720306</v>
      </c>
      <c r="AM20" s="69"/>
      <c r="AN20" s="89"/>
      <c r="AO20" s="148"/>
    </row>
    <row r="21" spans="1:41">
      <c r="A21" s="22" t="s">
        <v>56</v>
      </c>
      <c r="B21" s="26" t="s">
        <v>24</v>
      </c>
      <c r="C21" s="26" t="s">
        <v>87</v>
      </c>
      <c r="D21" s="24">
        <v>1960.7937181014699</v>
      </c>
      <c r="E21" s="24">
        <v>2.6161436704100001</v>
      </c>
      <c r="F21" s="24">
        <v>0</v>
      </c>
      <c r="G21" s="24">
        <v>2027.8244726385899</v>
      </c>
      <c r="H21" s="24">
        <v>506.15945261881802</v>
      </c>
      <c r="I21" s="24">
        <v>1.3929279328867199</v>
      </c>
      <c r="J21" s="24">
        <v>9.09962211052515</v>
      </c>
      <c r="K21" s="24">
        <v>55.088141112186896</v>
      </c>
      <c r="L21" s="24">
        <v>13.559544076858799</v>
      </c>
      <c r="M21" s="24">
        <v>563.51197815378998</v>
      </c>
      <c r="N21" s="24">
        <v>7381.8697867191704</v>
      </c>
      <c r="O21" s="24">
        <v>1397.9031958616399</v>
      </c>
      <c r="P21" s="24">
        <v>18.138707907699501</v>
      </c>
      <c r="Q21" s="24">
        <v>46.623273462013898</v>
      </c>
      <c r="R21" s="24">
        <v>124003.967539141</v>
      </c>
      <c r="S21" s="24">
        <v>4538.8800506868702</v>
      </c>
      <c r="T21" s="24">
        <v>565.90998288179696</v>
      </c>
      <c r="U21" s="24">
        <v>116.34781129065</v>
      </c>
      <c r="V21" s="24">
        <v>34.727931380655697</v>
      </c>
      <c r="W21" s="24">
        <v>0</v>
      </c>
      <c r="X21" s="24">
        <v>100.86771319143099</v>
      </c>
      <c r="Y21" s="24">
        <v>0</v>
      </c>
      <c r="Z21" s="24">
        <v>0</v>
      </c>
      <c r="AA21" s="24">
        <v>0</v>
      </c>
      <c r="AB21" s="24">
        <v>34.1573546526961</v>
      </c>
      <c r="AC21" s="70">
        <f t="shared" si="0"/>
        <v>143379.43934759099</v>
      </c>
      <c r="AD21" s="93">
        <v>2348.5049094399101</v>
      </c>
      <c r="AE21" s="65">
        <v>0</v>
      </c>
      <c r="AF21" s="70">
        <f t="shared" si="1"/>
        <v>2348.5049094399101</v>
      </c>
      <c r="AG21" s="93">
        <v>0</v>
      </c>
      <c r="AH21" s="65">
        <v>3862.91150176161</v>
      </c>
      <c r="AI21" s="70">
        <f t="shared" si="2"/>
        <v>3862.91150176161</v>
      </c>
      <c r="AJ21" s="67">
        <v>2535.3791800393301</v>
      </c>
      <c r="AK21" s="70">
        <f t="shared" si="3"/>
        <v>8746.7955912408597</v>
      </c>
      <c r="AL21" s="116">
        <f t="shared" si="4"/>
        <v>152126.234938832</v>
      </c>
      <c r="AM21" s="69"/>
      <c r="AN21" s="89"/>
      <c r="AO21" s="148"/>
    </row>
    <row r="22" spans="1:41">
      <c r="A22" s="22" t="s">
        <v>57</v>
      </c>
      <c r="B22" s="26" t="s">
        <v>25</v>
      </c>
      <c r="C22" s="26" t="s">
        <v>88</v>
      </c>
      <c r="D22" s="24">
        <v>11.269079061854899</v>
      </c>
      <c r="E22" s="24">
        <v>4.8606834005889796</v>
      </c>
      <c r="F22" s="24">
        <v>936.74510129478404</v>
      </c>
      <c r="G22" s="24">
        <v>1558.91841088873</v>
      </c>
      <c r="H22" s="24">
        <v>1420.1075215206499</v>
      </c>
      <c r="I22" s="24">
        <v>4.0516756809082102</v>
      </c>
      <c r="J22" s="24">
        <v>60.502751316524503</v>
      </c>
      <c r="K22" s="24">
        <v>1176.24671023582</v>
      </c>
      <c r="L22" s="24">
        <v>143.889209605258</v>
      </c>
      <c r="M22" s="24">
        <v>762.10722159576801</v>
      </c>
      <c r="N22" s="24">
        <v>2845.2436315415898</v>
      </c>
      <c r="O22" s="24">
        <v>12732.0045313194</v>
      </c>
      <c r="P22" s="24">
        <v>366.718064803922</v>
      </c>
      <c r="Q22" s="24">
        <v>950.08987307579798</v>
      </c>
      <c r="R22" s="24">
        <v>54325.862422297701</v>
      </c>
      <c r="S22" s="24">
        <v>1473.7610486596</v>
      </c>
      <c r="T22" s="24">
        <v>40.088204713248601</v>
      </c>
      <c r="U22" s="24">
        <v>50.786893931855602</v>
      </c>
      <c r="V22" s="24">
        <v>459.17460795407601</v>
      </c>
      <c r="W22" s="24">
        <v>22.828632778056999</v>
      </c>
      <c r="X22" s="24">
        <v>829.86116129184495</v>
      </c>
      <c r="Y22" s="24">
        <v>73.873635899238494</v>
      </c>
      <c r="Z22" s="24">
        <v>390.29165599213201</v>
      </c>
      <c r="AA22" s="24">
        <v>102.23260680314</v>
      </c>
      <c r="AB22" s="24">
        <v>980.55050906531096</v>
      </c>
      <c r="AC22" s="70">
        <f t="shared" si="0"/>
        <v>81722.065844727797</v>
      </c>
      <c r="AD22" s="93">
        <v>6039.7219258349196</v>
      </c>
      <c r="AE22" s="65">
        <v>0</v>
      </c>
      <c r="AF22" s="70">
        <f t="shared" si="1"/>
        <v>6039.7219258349196</v>
      </c>
      <c r="AG22" s="93">
        <v>4214.6663907285601</v>
      </c>
      <c r="AH22" s="65">
        <v>5274.9540453251802</v>
      </c>
      <c r="AI22" s="70">
        <f t="shared" si="2"/>
        <v>9489.6204360537304</v>
      </c>
      <c r="AJ22" s="67">
        <v>11667.0739375379</v>
      </c>
      <c r="AK22" s="70">
        <f t="shared" si="3"/>
        <v>27196.416299426601</v>
      </c>
      <c r="AL22" s="116">
        <f t="shared" si="4"/>
        <v>108918.482144154</v>
      </c>
      <c r="AM22" s="69"/>
      <c r="AN22" s="89"/>
      <c r="AO22" s="148"/>
    </row>
    <row r="23" spans="1:41">
      <c r="A23" s="22" t="s">
        <v>58</v>
      </c>
      <c r="B23" s="26" t="s">
        <v>26</v>
      </c>
      <c r="C23" s="26" t="s">
        <v>89</v>
      </c>
      <c r="D23" s="24">
        <v>40.276803251776201</v>
      </c>
      <c r="E23" s="24">
        <v>4.4378706672853303</v>
      </c>
      <c r="F23" s="24">
        <v>1892.5720958597001</v>
      </c>
      <c r="G23" s="24">
        <v>949.69219415965904</v>
      </c>
      <c r="H23" s="24">
        <v>1003.45581209723</v>
      </c>
      <c r="I23" s="24">
        <v>3.0771442851973099</v>
      </c>
      <c r="J23" s="24">
        <v>1508.8278526823999</v>
      </c>
      <c r="K23" s="24">
        <v>1058.5181114985</v>
      </c>
      <c r="L23" s="24">
        <v>26.5115912532893</v>
      </c>
      <c r="M23" s="24">
        <v>152.775669260265</v>
      </c>
      <c r="N23" s="24">
        <v>753.41158335686202</v>
      </c>
      <c r="O23" s="24">
        <v>1179.4079230853799</v>
      </c>
      <c r="P23" s="24">
        <v>1302.4487869919001</v>
      </c>
      <c r="Q23" s="24">
        <v>55.906278299616801</v>
      </c>
      <c r="R23" s="24">
        <v>15736.481968144501</v>
      </c>
      <c r="S23" s="24">
        <v>7647.6389676075596</v>
      </c>
      <c r="T23" s="24">
        <v>174.39642388657799</v>
      </c>
      <c r="U23" s="24">
        <v>8587.9590233397994</v>
      </c>
      <c r="V23" s="24">
        <v>3968.9854729509202</v>
      </c>
      <c r="W23" s="24">
        <v>179.34084803061799</v>
      </c>
      <c r="X23" s="24">
        <v>2911.83091328619</v>
      </c>
      <c r="Y23" s="24">
        <v>1250.0119943040199</v>
      </c>
      <c r="Z23" s="24">
        <v>1422.61279595826</v>
      </c>
      <c r="AA23" s="24">
        <v>408.40965736247102</v>
      </c>
      <c r="AB23" s="24">
        <v>1965.1461482416</v>
      </c>
      <c r="AC23" s="70">
        <f t="shared" si="0"/>
        <v>54184.1339298616</v>
      </c>
      <c r="AD23" s="93">
        <v>30817.835726990299</v>
      </c>
      <c r="AE23" s="65">
        <v>0</v>
      </c>
      <c r="AF23" s="70">
        <f t="shared" si="1"/>
        <v>30817.835726990299</v>
      </c>
      <c r="AG23" s="93">
        <v>60200.335854992503</v>
      </c>
      <c r="AH23" s="65">
        <v>1717.7138292765701</v>
      </c>
      <c r="AI23" s="70">
        <f t="shared" si="2"/>
        <v>61918.049684269099</v>
      </c>
      <c r="AJ23" s="67">
        <v>5077.6716829249399</v>
      </c>
      <c r="AK23" s="70">
        <f t="shared" si="3"/>
        <v>97813.557094184303</v>
      </c>
      <c r="AL23" s="116">
        <f t="shared" si="4"/>
        <v>151997.69102404601</v>
      </c>
      <c r="AM23" s="69"/>
      <c r="AN23" s="89"/>
      <c r="AO23" s="148"/>
    </row>
    <row r="24" spans="1:41">
      <c r="A24" s="22" t="s">
        <v>59</v>
      </c>
      <c r="B24" s="26" t="s">
        <v>27</v>
      </c>
      <c r="C24" s="26" t="s">
        <v>90</v>
      </c>
      <c r="D24" s="24">
        <v>1467.3475832731899</v>
      </c>
      <c r="E24" s="24">
        <v>37.826142419570601</v>
      </c>
      <c r="F24" s="24">
        <v>206.90367774328899</v>
      </c>
      <c r="G24" s="24">
        <v>433.65423716510003</v>
      </c>
      <c r="H24" s="24">
        <v>1470.00948099685</v>
      </c>
      <c r="I24" s="24">
        <v>7.1189860063757102</v>
      </c>
      <c r="J24" s="24">
        <v>535.26766435555396</v>
      </c>
      <c r="K24" s="24">
        <v>825.06057528548399</v>
      </c>
      <c r="L24" s="24">
        <v>286.45596908132399</v>
      </c>
      <c r="M24" s="24">
        <v>329.37816643007301</v>
      </c>
      <c r="N24" s="24">
        <v>999.31986500207404</v>
      </c>
      <c r="O24" s="24">
        <v>788.13391224358804</v>
      </c>
      <c r="P24" s="24">
        <v>79.429593485066107</v>
      </c>
      <c r="Q24" s="24">
        <v>91.479941504450295</v>
      </c>
      <c r="R24" s="24">
        <v>5418.9828264231801</v>
      </c>
      <c r="S24" s="24">
        <v>1801.02802125019</v>
      </c>
      <c r="T24" s="24">
        <v>994.17927426811605</v>
      </c>
      <c r="U24" s="24">
        <v>1665.4092188920699</v>
      </c>
      <c r="V24" s="24">
        <v>1146.95401377289</v>
      </c>
      <c r="W24" s="24">
        <v>416.24901369773102</v>
      </c>
      <c r="X24" s="24">
        <v>1531.0184777837801</v>
      </c>
      <c r="Y24" s="24">
        <v>1318.4477695348301</v>
      </c>
      <c r="Z24" s="24">
        <v>705.30940487981695</v>
      </c>
      <c r="AA24" s="24">
        <v>951.891964285624</v>
      </c>
      <c r="AB24" s="24">
        <v>1777.48390127843</v>
      </c>
      <c r="AC24" s="70">
        <f t="shared" si="0"/>
        <v>25284.3396810587</v>
      </c>
      <c r="AD24" s="93">
        <v>26333.560701716899</v>
      </c>
      <c r="AE24" s="65">
        <v>480.72514205489898</v>
      </c>
      <c r="AF24" s="70">
        <f t="shared" si="1"/>
        <v>26814.285843771799</v>
      </c>
      <c r="AG24" s="93">
        <v>0</v>
      </c>
      <c r="AH24" s="65">
        <v>0</v>
      </c>
      <c r="AI24" s="70">
        <f t="shared" si="2"/>
        <v>0</v>
      </c>
      <c r="AJ24" s="67">
        <v>2750.1625126189401</v>
      </c>
      <c r="AK24" s="70">
        <f t="shared" si="3"/>
        <v>29564.448356390702</v>
      </c>
      <c r="AL24" s="116">
        <f t="shared" si="4"/>
        <v>54848.788037449398</v>
      </c>
      <c r="AM24" s="69"/>
      <c r="AN24" s="89"/>
      <c r="AO24" s="148"/>
    </row>
    <row r="25" spans="1:41">
      <c r="A25" s="22" t="s">
        <v>60</v>
      </c>
      <c r="B25" s="26" t="s">
        <v>28</v>
      </c>
      <c r="C25" s="26" t="s">
        <v>91</v>
      </c>
      <c r="D25" s="24">
        <v>160.759944298611</v>
      </c>
      <c r="E25" s="24">
        <v>3.5290666637391701</v>
      </c>
      <c r="F25" s="24">
        <v>2.6526548041405902</v>
      </c>
      <c r="G25" s="24">
        <v>30.976412814146599</v>
      </c>
      <c r="H25" s="24">
        <v>52.165942730942398</v>
      </c>
      <c r="I25" s="24">
        <v>2.3805644572937901</v>
      </c>
      <c r="J25" s="24">
        <v>104.41287969302201</v>
      </c>
      <c r="K25" s="24">
        <v>159.901591897777</v>
      </c>
      <c r="L25" s="24">
        <v>0</v>
      </c>
      <c r="M25" s="24">
        <v>111.610868976975</v>
      </c>
      <c r="N25" s="24">
        <v>2253.4599305093998</v>
      </c>
      <c r="O25" s="24">
        <v>10.7925162115341</v>
      </c>
      <c r="P25" s="24">
        <v>5.07998599807111</v>
      </c>
      <c r="Q25" s="24">
        <v>806.62071172995695</v>
      </c>
      <c r="R25" s="24">
        <v>114001.5215954</v>
      </c>
      <c r="S25" s="24">
        <v>251.49412518032599</v>
      </c>
      <c r="T25" s="24">
        <v>633.967095647684</v>
      </c>
      <c r="U25" s="24">
        <v>2232.4715960060598</v>
      </c>
      <c r="V25" s="24">
        <v>2.7528864702314899</v>
      </c>
      <c r="W25" s="24">
        <v>0</v>
      </c>
      <c r="X25" s="24">
        <v>5285.7183822208299</v>
      </c>
      <c r="Y25" s="24">
        <v>495.04153360031501</v>
      </c>
      <c r="Z25" s="24">
        <v>402.169315541694</v>
      </c>
      <c r="AA25" s="24">
        <v>488.01800181174099</v>
      </c>
      <c r="AB25" s="24">
        <v>458.67272082165101</v>
      </c>
      <c r="AC25" s="70">
        <f t="shared" si="0"/>
        <v>127956.170323486</v>
      </c>
      <c r="AD25" s="93">
        <v>516.28675116609395</v>
      </c>
      <c r="AE25" s="65">
        <v>6.6356860595055096</v>
      </c>
      <c r="AF25" s="70">
        <f t="shared" si="1"/>
        <v>522.92243722559999</v>
      </c>
      <c r="AG25" s="93">
        <v>316266.97215042298</v>
      </c>
      <c r="AH25" s="65">
        <v>0</v>
      </c>
      <c r="AI25" s="70">
        <f t="shared" si="2"/>
        <v>316266.97215042298</v>
      </c>
      <c r="AJ25" s="67">
        <v>3541.3329700199001</v>
      </c>
      <c r="AK25" s="70">
        <f t="shared" si="3"/>
        <v>320331.227557668</v>
      </c>
      <c r="AL25" s="116">
        <f t="shared" si="4"/>
        <v>448287.39788115397</v>
      </c>
      <c r="AM25" s="69"/>
      <c r="AN25" s="89"/>
      <c r="AO25" s="148"/>
    </row>
    <row r="26" spans="1:41">
      <c r="A26" s="22" t="s">
        <v>61</v>
      </c>
      <c r="B26" s="26" t="s">
        <v>29</v>
      </c>
      <c r="C26" s="26" t="s">
        <v>92</v>
      </c>
      <c r="D26" s="24">
        <v>260.77332086358899</v>
      </c>
      <c r="E26" s="24">
        <v>0.271598596015657</v>
      </c>
      <c r="F26" s="24">
        <v>9.1949771610227593</v>
      </c>
      <c r="G26" s="24">
        <v>7.5082112022122498</v>
      </c>
      <c r="H26" s="24">
        <v>7.7896589352167398</v>
      </c>
      <c r="I26" s="24">
        <v>0</v>
      </c>
      <c r="J26" s="24">
        <v>10.009386782665</v>
      </c>
      <c r="K26" s="24">
        <v>5.3653999439399698</v>
      </c>
      <c r="L26" s="24">
        <v>0</v>
      </c>
      <c r="M26" s="24">
        <v>1.90509504537081</v>
      </c>
      <c r="N26" s="24">
        <v>6.3084790602761496</v>
      </c>
      <c r="O26" s="24">
        <v>7.0667338028881197</v>
      </c>
      <c r="P26" s="24">
        <v>1.0357309850761001</v>
      </c>
      <c r="Q26" s="24">
        <v>4.0254630660158304</v>
      </c>
      <c r="R26" s="24">
        <v>51.787387766344303</v>
      </c>
      <c r="S26" s="24">
        <v>55.444981362170601</v>
      </c>
      <c r="T26" s="24">
        <v>1.2788269805669701</v>
      </c>
      <c r="U26" s="24">
        <v>255.53825490024499</v>
      </c>
      <c r="V26" s="24">
        <v>8.8601790907355902</v>
      </c>
      <c r="W26" s="24">
        <v>6.3127379457670596</v>
      </c>
      <c r="X26" s="24">
        <v>4.7725135911862004</v>
      </c>
      <c r="Y26" s="24">
        <v>19.372001186699801</v>
      </c>
      <c r="Z26" s="24">
        <v>1.53643825696572</v>
      </c>
      <c r="AA26" s="24">
        <v>8.3544013946722906</v>
      </c>
      <c r="AB26" s="24">
        <v>1.9859537339279101</v>
      </c>
      <c r="AC26" s="70">
        <f t="shared" si="0"/>
        <v>736.49773165356999</v>
      </c>
      <c r="AD26" s="93">
        <v>13533.6659525745</v>
      </c>
      <c r="AE26" s="65">
        <v>0</v>
      </c>
      <c r="AF26" s="70">
        <f t="shared" si="1"/>
        <v>13533.6659525745</v>
      </c>
      <c r="AG26" s="93">
        <v>0</v>
      </c>
      <c r="AH26" s="65">
        <v>0</v>
      </c>
      <c r="AI26" s="70">
        <f t="shared" si="2"/>
        <v>0</v>
      </c>
      <c r="AJ26" s="67">
        <v>14924.9276143773</v>
      </c>
      <c r="AK26" s="70">
        <f t="shared" si="3"/>
        <v>28458.5935669518</v>
      </c>
      <c r="AL26" s="116">
        <f t="shared" si="4"/>
        <v>29195.091298605399</v>
      </c>
      <c r="AM26" s="69"/>
      <c r="AN26" s="89"/>
      <c r="AO26" s="148"/>
    </row>
    <row r="27" spans="1:41">
      <c r="A27" s="22" t="s">
        <v>62</v>
      </c>
      <c r="B27" s="27" t="s">
        <v>30</v>
      </c>
      <c r="C27" s="26" t="s">
        <v>93</v>
      </c>
      <c r="D27" s="24">
        <v>0</v>
      </c>
      <c r="E27" s="24">
        <v>0</v>
      </c>
      <c r="F27" s="24">
        <v>2.8849210551058699</v>
      </c>
      <c r="G27" s="24">
        <v>0</v>
      </c>
      <c r="H27" s="24">
        <v>32.1499695971441</v>
      </c>
      <c r="I27" s="24">
        <v>0</v>
      </c>
      <c r="J27" s="24">
        <v>8.5380449777421692</v>
      </c>
      <c r="K27" s="24">
        <v>8.7908663534067095</v>
      </c>
      <c r="L27" s="24">
        <v>0</v>
      </c>
      <c r="M27" s="24">
        <v>0</v>
      </c>
      <c r="N27" s="24">
        <v>0</v>
      </c>
      <c r="O27" s="24">
        <v>0.30974099420760798</v>
      </c>
      <c r="P27" s="24">
        <v>0.42383150008093601</v>
      </c>
      <c r="Q27" s="24">
        <v>9.3445492939495196</v>
      </c>
      <c r="R27" s="24">
        <v>211.23838356207901</v>
      </c>
      <c r="S27" s="24">
        <v>35.273105993825197</v>
      </c>
      <c r="T27" s="24">
        <v>27.1795131405955</v>
      </c>
      <c r="U27" s="24">
        <v>1220.27719473504</v>
      </c>
      <c r="V27" s="24">
        <v>0</v>
      </c>
      <c r="W27" s="24">
        <v>131.26722356860299</v>
      </c>
      <c r="X27" s="24">
        <v>420.35453988845001</v>
      </c>
      <c r="Y27" s="24">
        <v>1185.5184149679501</v>
      </c>
      <c r="Z27" s="24">
        <v>458.61233353453099</v>
      </c>
      <c r="AA27" s="24">
        <v>395.06536466192398</v>
      </c>
      <c r="AB27" s="24">
        <v>3559.7465253014602</v>
      </c>
      <c r="AC27" s="70">
        <f t="shared" si="0"/>
        <v>7706.9745231260904</v>
      </c>
      <c r="AD27" s="93">
        <v>39854.950739797598</v>
      </c>
      <c r="AE27" s="65">
        <v>0</v>
      </c>
      <c r="AF27" s="70">
        <f t="shared" si="1"/>
        <v>39854.950739797598</v>
      </c>
      <c r="AG27" s="93">
        <v>0</v>
      </c>
      <c r="AH27" s="65">
        <v>0</v>
      </c>
      <c r="AI27" s="70">
        <f t="shared" si="2"/>
        <v>0</v>
      </c>
      <c r="AJ27" s="67">
        <v>46956.445125223501</v>
      </c>
      <c r="AK27" s="70">
        <f t="shared" si="3"/>
        <v>86811.395865021099</v>
      </c>
      <c r="AL27" s="116">
        <f t="shared" si="4"/>
        <v>94518.370388147203</v>
      </c>
      <c r="AM27" s="69"/>
      <c r="AN27" s="89"/>
      <c r="AO27" s="148"/>
    </row>
    <row r="28" spans="1:41">
      <c r="A28" s="22" t="s">
        <v>63</v>
      </c>
      <c r="B28" s="26" t="s">
        <v>31</v>
      </c>
      <c r="C28" s="26" t="s">
        <v>31</v>
      </c>
      <c r="D28" s="24">
        <v>2187.1570737076199</v>
      </c>
      <c r="E28" s="24">
        <v>12.090084055756</v>
      </c>
      <c r="F28" s="24">
        <v>203.967277412534</v>
      </c>
      <c r="G28" s="24">
        <v>744.384610672598</v>
      </c>
      <c r="H28" s="24">
        <v>137.11846063432699</v>
      </c>
      <c r="I28" s="24">
        <v>0</v>
      </c>
      <c r="J28" s="24">
        <v>1255.7391415073701</v>
      </c>
      <c r="K28" s="24">
        <v>989.38407289776399</v>
      </c>
      <c r="L28" s="24">
        <v>0</v>
      </c>
      <c r="M28" s="24">
        <v>157.72338779310101</v>
      </c>
      <c r="N28" s="24">
        <v>690.225504658158</v>
      </c>
      <c r="O28" s="24">
        <v>1163.69939052625</v>
      </c>
      <c r="P28" s="24">
        <v>108.03403503029099</v>
      </c>
      <c r="Q28" s="24">
        <v>567.21550979801896</v>
      </c>
      <c r="R28" s="24">
        <v>4990.7432619608999</v>
      </c>
      <c r="S28" s="24">
        <v>2421.1306767249398</v>
      </c>
      <c r="T28" s="24">
        <v>305.18217235334299</v>
      </c>
      <c r="U28" s="24">
        <v>12157.560415157201</v>
      </c>
      <c r="V28" s="24">
        <v>1167.03165416244</v>
      </c>
      <c r="W28" s="24">
        <v>64.379802768174898</v>
      </c>
      <c r="X28" s="24">
        <v>2388.4467267834598</v>
      </c>
      <c r="Y28" s="24">
        <v>973.44306652620799</v>
      </c>
      <c r="Z28" s="24">
        <v>534.87005683540701</v>
      </c>
      <c r="AA28" s="24">
        <v>179.391992398887</v>
      </c>
      <c r="AB28" s="24">
        <v>1908.9685781692799</v>
      </c>
      <c r="AC28" s="70">
        <f t="shared" si="0"/>
        <v>35307.886952533998</v>
      </c>
      <c r="AD28" s="93">
        <v>37283.022310342902</v>
      </c>
      <c r="AE28" s="65">
        <v>561.27752865344098</v>
      </c>
      <c r="AF28" s="70">
        <f t="shared" si="1"/>
        <v>37844.299838996303</v>
      </c>
      <c r="AG28" s="93">
        <v>0</v>
      </c>
      <c r="AH28" s="65">
        <v>0</v>
      </c>
      <c r="AI28" s="70">
        <f t="shared" si="2"/>
        <v>0</v>
      </c>
      <c r="AJ28" s="67">
        <v>57176.144649613001</v>
      </c>
      <c r="AK28" s="70">
        <f t="shared" si="3"/>
        <v>95020.444488609399</v>
      </c>
      <c r="AL28" s="116">
        <f t="shared" si="4"/>
        <v>130328.331441143</v>
      </c>
      <c r="AM28" s="69"/>
      <c r="AN28" s="89"/>
      <c r="AO28" s="148"/>
    </row>
    <row r="29" spans="1:41">
      <c r="A29" s="22" t="s">
        <v>64</v>
      </c>
      <c r="B29" s="26" t="s">
        <v>32</v>
      </c>
      <c r="C29" s="26" t="s">
        <v>94</v>
      </c>
      <c r="D29" s="24">
        <v>0</v>
      </c>
      <c r="E29" s="24">
        <v>46.471846396554703</v>
      </c>
      <c r="F29" s="24">
        <v>54.8474524866187</v>
      </c>
      <c r="G29" s="24">
        <v>104.85926906301</v>
      </c>
      <c r="H29" s="24">
        <v>110.16175635030901</v>
      </c>
      <c r="I29" s="24">
        <v>1.46418520704212</v>
      </c>
      <c r="J29" s="24">
        <v>84.192205142004298</v>
      </c>
      <c r="K29" s="24">
        <v>242.49012300374</v>
      </c>
      <c r="L29" s="24">
        <v>0</v>
      </c>
      <c r="M29" s="24">
        <v>50.395738767749798</v>
      </c>
      <c r="N29" s="24">
        <v>480.27950351480501</v>
      </c>
      <c r="O29" s="24">
        <v>71.728406828354395</v>
      </c>
      <c r="P29" s="24">
        <v>48.26514897234</v>
      </c>
      <c r="Q29" s="24">
        <v>2819.79624152721</v>
      </c>
      <c r="R29" s="24">
        <v>4303.7274635734902</v>
      </c>
      <c r="S29" s="24">
        <v>1024.5654109181401</v>
      </c>
      <c r="T29" s="24">
        <v>933.49592740575099</v>
      </c>
      <c r="U29" s="24">
        <v>1383.10394548001</v>
      </c>
      <c r="V29" s="24">
        <v>10883.920164659099</v>
      </c>
      <c r="W29" s="24">
        <v>2103.6731690258098</v>
      </c>
      <c r="X29" s="24">
        <v>2637.7716958121</v>
      </c>
      <c r="Y29" s="24">
        <v>914.47705785181302</v>
      </c>
      <c r="Z29" s="24">
        <v>361.83777029550203</v>
      </c>
      <c r="AA29" s="24">
        <v>121.27008347850401</v>
      </c>
      <c r="AB29" s="24">
        <v>2195.67387072168</v>
      </c>
      <c r="AC29" s="70">
        <f t="shared" si="0"/>
        <v>30978.468436481598</v>
      </c>
      <c r="AD29" s="93">
        <v>33299.404664853297</v>
      </c>
      <c r="AE29" s="65">
        <v>0</v>
      </c>
      <c r="AF29" s="70">
        <f t="shared" si="1"/>
        <v>33299.404664853297</v>
      </c>
      <c r="AG29" s="93">
        <v>0</v>
      </c>
      <c r="AH29" s="65">
        <v>0</v>
      </c>
      <c r="AI29" s="70">
        <f t="shared" si="2"/>
        <v>0</v>
      </c>
      <c r="AJ29" s="67">
        <v>37449.5953781914</v>
      </c>
      <c r="AK29" s="70">
        <f t="shared" si="3"/>
        <v>70749.000043044696</v>
      </c>
      <c r="AL29" s="116">
        <f t="shared" si="4"/>
        <v>101727.468479526</v>
      </c>
      <c r="AM29" s="69"/>
      <c r="AN29" s="89"/>
      <c r="AO29" s="148"/>
    </row>
    <row r="30" spans="1:41">
      <c r="A30" s="22" t="s">
        <v>65</v>
      </c>
      <c r="B30" s="26" t="s">
        <v>33</v>
      </c>
      <c r="C30" s="26" t="s">
        <v>95</v>
      </c>
      <c r="D30" s="24">
        <v>187.599022511513</v>
      </c>
      <c r="E30" s="24">
        <v>40.492373021527399</v>
      </c>
      <c r="F30" s="24">
        <v>443.118879198895</v>
      </c>
      <c r="G30" s="24">
        <v>294.820652938227</v>
      </c>
      <c r="H30" s="24">
        <v>567.19640145910898</v>
      </c>
      <c r="I30" s="24">
        <v>3.6346607162286002</v>
      </c>
      <c r="J30" s="24">
        <v>421.41035832935898</v>
      </c>
      <c r="K30" s="24">
        <v>495.38974896731798</v>
      </c>
      <c r="L30" s="24">
        <v>119.44191519039499</v>
      </c>
      <c r="M30" s="24">
        <v>191.891629848837</v>
      </c>
      <c r="N30" s="24">
        <v>634.02568877391298</v>
      </c>
      <c r="O30" s="24">
        <v>392.51646094216102</v>
      </c>
      <c r="P30" s="24">
        <v>78.902123163296594</v>
      </c>
      <c r="Q30" s="24">
        <v>1454.5664993544001</v>
      </c>
      <c r="R30" s="24">
        <v>5847.0686225413001</v>
      </c>
      <c r="S30" s="24">
        <v>6249.4493634304999</v>
      </c>
      <c r="T30" s="24">
        <v>1115.6213489412401</v>
      </c>
      <c r="U30" s="24">
        <v>2677.34620598326</v>
      </c>
      <c r="V30" s="24">
        <v>383.10859869221298</v>
      </c>
      <c r="W30" s="24">
        <v>3556.2073363562799</v>
      </c>
      <c r="X30" s="24">
        <v>1119.6225300976801</v>
      </c>
      <c r="Y30" s="24">
        <v>847.92768500781096</v>
      </c>
      <c r="Z30" s="24">
        <v>793.26250267778801</v>
      </c>
      <c r="AA30" s="24">
        <v>712.32987913181</v>
      </c>
      <c r="AB30" s="24">
        <v>2430.8351967608801</v>
      </c>
      <c r="AC30" s="70">
        <f t="shared" si="0"/>
        <v>31057.785684036</v>
      </c>
      <c r="AD30" s="93">
        <v>17188.6280184303</v>
      </c>
      <c r="AE30" s="65">
        <v>0</v>
      </c>
      <c r="AF30" s="70">
        <f t="shared" si="1"/>
        <v>17188.6280184303</v>
      </c>
      <c r="AG30" s="93">
        <v>0</v>
      </c>
      <c r="AH30" s="65">
        <v>0</v>
      </c>
      <c r="AI30" s="70">
        <f t="shared" si="2"/>
        <v>0</v>
      </c>
      <c r="AJ30" s="67">
        <v>8703.9751925131004</v>
      </c>
      <c r="AK30" s="70">
        <f t="shared" si="3"/>
        <v>25892.603210943402</v>
      </c>
      <c r="AL30" s="116">
        <f t="shared" si="4"/>
        <v>56950.388894979398</v>
      </c>
      <c r="AM30" s="69"/>
      <c r="AN30" s="89"/>
      <c r="AO30" s="148"/>
    </row>
    <row r="31" spans="1:41">
      <c r="A31" s="28" t="s">
        <v>66</v>
      </c>
      <c r="B31" s="26" t="s">
        <v>34</v>
      </c>
      <c r="C31" s="26" t="s">
        <v>96</v>
      </c>
      <c r="D31" s="24">
        <v>3182.3563610052502</v>
      </c>
      <c r="E31" s="24">
        <v>161.10630888360399</v>
      </c>
      <c r="F31" s="24">
        <v>1895.4114167088801</v>
      </c>
      <c r="G31" s="24">
        <v>405.73642006041001</v>
      </c>
      <c r="H31" s="24">
        <v>980.28283656878796</v>
      </c>
      <c r="I31" s="24">
        <v>6.3046340133680703</v>
      </c>
      <c r="J31" s="24">
        <v>699.67635089994599</v>
      </c>
      <c r="K31" s="24">
        <v>1964.6248248268</v>
      </c>
      <c r="L31" s="24">
        <v>136.89875579393399</v>
      </c>
      <c r="M31" s="24">
        <v>233.40586333544999</v>
      </c>
      <c r="N31" s="24">
        <v>691.95124580593597</v>
      </c>
      <c r="O31" s="24">
        <v>483.03708898334997</v>
      </c>
      <c r="P31" s="24">
        <v>174.98823337912901</v>
      </c>
      <c r="Q31" s="24">
        <v>2442.9914659739902</v>
      </c>
      <c r="R31" s="24">
        <v>13131.3760417221</v>
      </c>
      <c r="S31" s="24">
        <v>5895.2045013086199</v>
      </c>
      <c r="T31" s="24">
        <v>2971.0997062506999</v>
      </c>
      <c r="U31" s="24">
        <v>5183.3226202981004</v>
      </c>
      <c r="V31" s="24">
        <v>17722.678013825102</v>
      </c>
      <c r="W31" s="24">
        <v>7149.9490511732602</v>
      </c>
      <c r="X31" s="24">
        <v>17130.2639336754</v>
      </c>
      <c r="Y31" s="24">
        <v>871.56420601870298</v>
      </c>
      <c r="Z31" s="24">
        <v>757.25967020746202</v>
      </c>
      <c r="AA31" s="24">
        <v>320.506963585976</v>
      </c>
      <c r="AB31" s="24">
        <v>13273.97508337</v>
      </c>
      <c r="AC31" s="70">
        <f t="shared" si="0"/>
        <v>97865.971597674099</v>
      </c>
      <c r="AD31" s="93">
        <v>99283.317053368606</v>
      </c>
      <c r="AE31" s="65">
        <v>269.34547116413398</v>
      </c>
      <c r="AF31" s="70">
        <f t="shared" si="1"/>
        <v>99552.662524532701</v>
      </c>
      <c r="AG31" s="93">
        <v>2345.9572965755901</v>
      </c>
      <c r="AH31" s="65">
        <v>0</v>
      </c>
      <c r="AI31" s="70">
        <f t="shared" si="2"/>
        <v>2345.9572965755901</v>
      </c>
      <c r="AJ31" s="67">
        <v>14895.559482254201</v>
      </c>
      <c r="AK31" s="70">
        <f t="shared" si="3"/>
        <v>116794.17930336201</v>
      </c>
      <c r="AL31" s="116">
        <f t="shared" si="4"/>
        <v>214660.15090103701</v>
      </c>
      <c r="AM31" s="69"/>
      <c r="AN31" s="89"/>
      <c r="AO31" s="148"/>
    </row>
    <row r="32" spans="1:41">
      <c r="A32" s="22" t="s">
        <v>67</v>
      </c>
      <c r="B32" s="26" t="s">
        <v>35</v>
      </c>
      <c r="C32" s="26" t="s">
        <v>97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3666.1288527254801</v>
      </c>
      <c r="Z32" s="24">
        <v>643.11134517672201</v>
      </c>
      <c r="AA32" s="24">
        <v>157.39462716617399</v>
      </c>
      <c r="AB32" s="24">
        <v>922.74518042391696</v>
      </c>
      <c r="AC32" s="70">
        <f t="shared" si="0"/>
        <v>5389.3800054922904</v>
      </c>
      <c r="AD32" s="93">
        <v>2258.7167051346701</v>
      </c>
      <c r="AE32" s="65">
        <v>62739.297473849598</v>
      </c>
      <c r="AF32" s="70">
        <f t="shared" si="1"/>
        <v>64998.014178984202</v>
      </c>
      <c r="AG32" s="93">
        <v>0</v>
      </c>
      <c r="AH32" s="65">
        <v>0</v>
      </c>
      <c r="AI32" s="70">
        <f t="shared" si="2"/>
        <v>0</v>
      </c>
      <c r="AJ32" s="67">
        <v>6554.3806823101604</v>
      </c>
      <c r="AK32" s="70">
        <f t="shared" si="3"/>
        <v>71552.394861294393</v>
      </c>
      <c r="AL32" s="116">
        <f t="shared" si="4"/>
        <v>76941.774866786698</v>
      </c>
      <c r="AM32" s="69"/>
      <c r="AN32" s="89"/>
      <c r="AO32" s="148"/>
    </row>
    <row r="33" spans="1:41">
      <c r="A33" s="22" t="s">
        <v>68</v>
      </c>
      <c r="B33" s="26" t="s">
        <v>36</v>
      </c>
      <c r="C33" s="26" t="s">
        <v>98</v>
      </c>
      <c r="D33" s="24">
        <v>0</v>
      </c>
      <c r="E33" s="24">
        <v>4.1367078968589999</v>
      </c>
      <c r="F33" s="24">
        <v>14.8752215182613</v>
      </c>
      <c r="G33" s="24">
        <v>32.266000179233899</v>
      </c>
      <c r="H33" s="24">
        <v>30.878524307404501</v>
      </c>
      <c r="I33" s="24">
        <v>4.1188077760063599</v>
      </c>
      <c r="J33" s="24">
        <v>62.402456883647098</v>
      </c>
      <c r="K33" s="24">
        <v>22.450847558722501</v>
      </c>
      <c r="L33" s="24">
        <v>0</v>
      </c>
      <c r="M33" s="24">
        <v>6.9519044420709104</v>
      </c>
      <c r="N33" s="24">
        <v>18.089091682200099</v>
      </c>
      <c r="O33" s="24">
        <v>30.064341227362</v>
      </c>
      <c r="P33" s="24">
        <v>71.778268603115194</v>
      </c>
      <c r="Q33" s="24">
        <v>26.871568798777702</v>
      </c>
      <c r="R33" s="24">
        <v>1229.4769642711601</v>
      </c>
      <c r="S33" s="24">
        <v>107.78612626100499</v>
      </c>
      <c r="T33" s="24">
        <v>119.25071188316301</v>
      </c>
      <c r="U33" s="24">
        <v>264.24381220458702</v>
      </c>
      <c r="V33" s="24">
        <v>373.85397648672301</v>
      </c>
      <c r="W33" s="24">
        <v>241.08208419168699</v>
      </c>
      <c r="X33" s="24">
        <v>1518.28801418085</v>
      </c>
      <c r="Y33" s="24">
        <v>557.90803263324301</v>
      </c>
      <c r="Z33" s="24">
        <v>61.163889322105298</v>
      </c>
      <c r="AA33" s="24">
        <v>13.6963686878792</v>
      </c>
      <c r="AB33" s="24">
        <v>894.94798073415996</v>
      </c>
      <c r="AC33" s="70">
        <f t="shared" si="0"/>
        <v>5706.5817017302197</v>
      </c>
      <c r="AD33" s="93">
        <v>10703.004624056999</v>
      </c>
      <c r="AE33" s="65">
        <v>41693.999313366003</v>
      </c>
      <c r="AF33" s="70">
        <f t="shared" si="1"/>
        <v>52397.003937422996</v>
      </c>
      <c r="AG33" s="93">
        <v>0</v>
      </c>
      <c r="AH33" s="65">
        <v>0</v>
      </c>
      <c r="AI33" s="70">
        <f t="shared" si="2"/>
        <v>0</v>
      </c>
      <c r="AJ33" s="67">
        <v>1251.13114949172</v>
      </c>
      <c r="AK33" s="70">
        <f t="shared" si="3"/>
        <v>53648.135086914699</v>
      </c>
      <c r="AL33" s="116">
        <f t="shared" si="4"/>
        <v>59354.716788644997</v>
      </c>
      <c r="AM33" s="69"/>
      <c r="AN33" s="89"/>
      <c r="AO33" s="148"/>
    </row>
    <row r="34" spans="1:41">
      <c r="A34" s="22" t="s">
        <v>69</v>
      </c>
      <c r="B34" s="26" t="s">
        <v>37</v>
      </c>
      <c r="C34" s="26" t="s">
        <v>99</v>
      </c>
      <c r="D34" s="24">
        <v>0</v>
      </c>
      <c r="E34" s="24">
        <v>1.1971032229129701</v>
      </c>
      <c r="F34" s="24">
        <v>4.3046732002943804</v>
      </c>
      <c r="G34" s="24">
        <v>9.3373121255189595</v>
      </c>
      <c r="H34" s="24">
        <v>8.9357967467942299</v>
      </c>
      <c r="I34" s="24">
        <v>1.19192318775035</v>
      </c>
      <c r="J34" s="24">
        <v>18.058365278781999</v>
      </c>
      <c r="K34" s="24">
        <v>6.4969494196294697</v>
      </c>
      <c r="L34" s="24">
        <v>0</v>
      </c>
      <c r="M34" s="24">
        <v>2.0117802417969002</v>
      </c>
      <c r="N34" s="24">
        <v>5.2347205778712</v>
      </c>
      <c r="O34" s="24">
        <v>8.7001839809278803</v>
      </c>
      <c r="P34" s="24">
        <v>20.771589104743398</v>
      </c>
      <c r="Q34" s="24">
        <v>7.7762419817386199</v>
      </c>
      <c r="R34" s="24">
        <v>355.79278815983503</v>
      </c>
      <c r="S34" s="24">
        <v>31.191740473222001</v>
      </c>
      <c r="T34" s="24">
        <v>34.5094251490166</v>
      </c>
      <c r="U34" s="24">
        <v>76.4683238729788</v>
      </c>
      <c r="V34" s="24">
        <v>108.18791447443201</v>
      </c>
      <c r="W34" s="24">
        <v>0</v>
      </c>
      <c r="X34" s="24">
        <v>439.370514042362</v>
      </c>
      <c r="Y34" s="24">
        <v>222.979481224556</v>
      </c>
      <c r="Z34" s="24">
        <v>25.8468768620926</v>
      </c>
      <c r="AA34" s="24">
        <v>8.0261845435835895</v>
      </c>
      <c r="AB34" s="24">
        <v>468.06700438941903</v>
      </c>
      <c r="AC34" s="70">
        <f t="shared" si="0"/>
        <v>1864.45689226026</v>
      </c>
      <c r="AD34" s="93">
        <v>17358.032238426698</v>
      </c>
      <c r="AE34" s="65">
        <v>20588.5233796459</v>
      </c>
      <c r="AF34" s="70">
        <f t="shared" si="1"/>
        <v>37946.555618072598</v>
      </c>
      <c r="AG34" s="93">
        <v>0</v>
      </c>
      <c r="AH34" s="65">
        <v>0</v>
      </c>
      <c r="AI34" s="70">
        <f t="shared" si="2"/>
        <v>0</v>
      </c>
      <c r="AJ34" s="67">
        <v>3549.7336863277501</v>
      </c>
      <c r="AK34" s="70">
        <f t="shared" si="3"/>
        <v>41496.289304400401</v>
      </c>
      <c r="AL34" s="116">
        <f t="shared" si="4"/>
        <v>43360.746196660599</v>
      </c>
      <c r="AM34" s="69"/>
      <c r="AN34" s="89"/>
      <c r="AO34" s="148"/>
    </row>
    <row r="35" spans="1:41">
      <c r="A35" s="22" t="s">
        <v>70</v>
      </c>
      <c r="B35" s="92" t="s">
        <v>38</v>
      </c>
      <c r="C35" s="26" t="s">
        <v>100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2433.8865333630602</v>
      </c>
      <c r="S35" s="24">
        <v>0</v>
      </c>
      <c r="T35" s="24">
        <v>0</v>
      </c>
      <c r="U35" s="24">
        <v>0</v>
      </c>
      <c r="V35" s="24">
        <v>0</v>
      </c>
      <c r="W35" s="24">
        <v>34.876702823769499</v>
      </c>
      <c r="X35" s="24">
        <v>4.2614659665481698</v>
      </c>
      <c r="Y35" s="24">
        <v>1752.1325169291299</v>
      </c>
      <c r="Z35" s="24">
        <v>138.767696880953</v>
      </c>
      <c r="AA35" s="24">
        <v>728.88278116163599</v>
      </c>
      <c r="AB35" s="24">
        <v>1378.21271137499</v>
      </c>
      <c r="AC35" s="70">
        <f t="shared" si="0"/>
        <v>6471.0204085000796</v>
      </c>
      <c r="AD35" s="93">
        <v>57623.273417092903</v>
      </c>
      <c r="AE35" s="65">
        <v>1768.1864550588</v>
      </c>
      <c r="AF35" s="70">
        <f t="shared" si="1"/>
        <v>59391.459872151703</v>
      </c>
      <c r="AG35" s="93">
        <v>0</v>
      </c>
      <c r="AH35" s="65">
        <v>0</v>
      </c>
      <c r="AI35" s="70">
        <f t="shared" si="2"/>
        <v>0</v>
      </c>
      <c r="AJ35" s="67">
        <v>39103.385713574004</v>
      </c>
      <c r="AK35" s="70">
        <f t="shared" si="3"/>
        <v>98494.845585725707</v>
      </c>
      <c r="AL35" s="116">
        <f t="shared" si="4"/>
        <v>104965.865994226</v>
      </c>
      <c r="AM35" s="69"/>
      <c r="AN35" s="89"/>
      <c r="AO35" s="148"/>
    </row>
    <row r="36" spans="1:41" s="1" customFormat="1">
      <c r="A36" s="141" t="s">
        <v>110</v>
      </c>
      <c r="B36" s="142" t="s">
        <v>148</v>
      </c>
      <c r="C36" s="143" t="s">
        <v>149</v>
      </c>
      <c r="D36" s="96">
        <f t="shared" ref="D36:AL36" si="5">SUM(D11:D35)</f>
        <v>80279.579477633204</v>
      </c>
      <c r="E36" s="96">
        <f t="shared" si="5"/>
        <v>2595.8377160672899</v>
      </c>
      <c r="F36" s="96">
        <f t="shared" si="5"/>
        <v>6742.8975541424797</v>
      </c>
      <c r="G36" s="96">
        <f t="shared" si="5"/>
        <v>13595.576260054</v>
      </c>
      <c r="H36" s="96">
        <f t="shared" si="5"/>
        <v>34598.660339320697</v>
      </c>
      <c r="I36" s="96">
        <f t="shared" si="5"/>
        <v>226.249620144581</v>
      </c>
      <c r="J36" s="96">
        <f t="shared" si="5"/>
        <v>17289.263469673999</v>
      </c>
      <c r="K36" s="96">
        <f t="shared" si="5"/>
        <v>25312.363959971299</v>
      </c>
      <c r="L36" s="96">
        <f t="shared" si="5"/>
        <v>9241.4453452127109</v>
      </c>
      <c r="M36" s="96">
        <f t="shared" si="5"/>
        <v>10072.8386527071</v>
      </c>
      <c r="N36" s="96">
        <f t="shared" si="5"/>
        <v>31762.9117549414</v>
      </c>
      <c r="O36" s="96">
        <f t="shared" si="5"/>
        <v>25451.346243104199</v>
      </c>
      <c r="P36" s="96">
        <f t="shared" si="5"/>
        <v>2563.9193156542001</v>
      </c>
      <c r="Q36" s="96">
        <f t="shared" si="5"/>
        <v>10262.2843341266</v>
      </c>
      <c r="R36" s="96">
        <f t="shared" si="5"/>
        <v>387366.59173529799</v>
      </c>
      <c r="S36" s="96">
        <f t="shared" si="5"/>
        <v>66103.780730736806</v>
      </c>
      <c r="T36" s="96">
        <f t="shared" si="5"/>
        <v>26935.778240436</v>
      </c>
      <c r="U36" s="96">
        <f t="shared" si="5"/>
        <v>58251.543167029296</v>
      </c>
      <c r="V36" s="96">
        <f t="shared" si="5"/>
        <v>40567.120976873099</v>
      </c>
      <c r="W36" s="96">
        <f t="shared" si="5"/>
        <v>14204.401893815801</v>
      </c>
      <c r="X36" s="96">
        <f t="shared" si="5"/>
        <v>45471.237611782199</v>
      </c>
      <c r="Y36" s="96">
        <f t="shared" si="5"/>
        <v>21533.474705638899</v>
      </c>
      <c r="Z36" s="96">
        <f t="shared" si="5"/>
        <v>9615.2324901169304</v>
      </c>
      <c r="AA36" s="96">
        <f t="shared" si="5"/>
        <v>11802.8396213374</v>
      </c>
      <c r="AB36" s="106">
        <f t="shared" si="5"/>
        <v>43661.446598242197</v>
      </c>
      <c r="AC36" s="70">
        <f t="shared" si="5"/>
        <v>995508.62181406002</v>
      </c>
      <c r="AD36" s="107">
        <f t="shared" si="5"/>
        <v>881859.28787165601</v>
      </c>
      <c r="AE36" s="108">
        <f t="shared" si="5"/>
        <v>128997.817259349</v>
      </c>
      <c r="AF36" s="73">
        <f t="shared" si="5"/>
        <v>1010857.105131</v>
      </c>
      <c r="AG36" s="107">
        <f t="shared" si="5"/>
        <v>388550.373017465</v>
      </c>
      <c r="AH36" s="108">
        <f t="shared" si="5"/>
        <v>26183.499071338301</v>
      </c>
      <c r="AI36" s="73">
        <f t="shared" si="5"/>
        <v>414733.87208880298</v>
      </c>
      <c r="AJ36" s="118">
        <f t="shared" si="5"/>
        <v>333403.58084981801</v>
      </c>
      <c r="AK36" s="119">
        <f t="shared" si="5"/>
        <v>1758994.5580696301</v>
      </c>
      <c r="AL36" s="120">
        <f t="shared" si="5"/>
        <v>2754503.1798836901</v>
      </c>
      <c r="AM36" s="69"/>
      <c r="AN36" s="89"/>
      <c r="AO36" s="148"/>
    </row>
    <row r="37" spans="1:41" s="1" customFormat="1">
      <c r="A37" s="144" t="s">
        <v>150</v>
      </c>
      <c r="B37" s="145" t="s">
        <v>151</v>
      </c>
      <c r="C37" s="145" t="s">
        <v>152</v>
      </c>
      <c r="D37" s="98">
        <v>190202.352406391</v>
      </c>
      <c r="E37" s="98">
        <v>1914.93473028464</v>
      </c>
      <c r="F37" s="98">
        <v>10710.745397027</v>
      </c>
      <c r="G37" s="98">
        <v>9054.4756501707307</v>
      </c>
      <c r="H37" s="98">
        <v>11654.153513552999</v>
      </c>
      <c r="I37" s="98">
        <v>77.093051782573696</v>
      </c>
      <c r="J37" s="98">
        <v>15667.1226676323</v>
      </c>
      <c r="K37" s="98">
        <v>13018.3704223199</v>
      </c>
      <c r="L37" s="98">
        <v>1692.7116547872899</v>
      </c>
      <c r="M37" s="98">
        <v>3503.5422581662701</v>
      </c>
      <c r="N37" s="98">
        <v>10276.2613008567</v>
      </c>
      <c r="O37" s="98">
        <v>9233.3923958986306</v>
      </c>
      <c r="P37" s="98">
        <v>2210.8978669338599</v>
      </c>
      <c r="Q37" s="98">
        <v>27271.8952674918</v>
      </c>
      <c r="R37" s="98">
        <v>169451.246997298</v>
      </c>
      <c r="S37" s="98">
        <v>128245.12453283901</v>
      </c>
      <c r="T37" s="98">
        <v>23315.815781640202</v>
      </c>
      <c r="U37" s="98">
        <v>32705.933084036202</v>
      </c>
      <c r="V37" s="98">
        <v>44422.645233725198</v>
      </c>
      <c r="W37" s="98">
        <v>27281.867601028101</v>
      </c>
      <c r="X37" s="98">
        <v>108683.40588829</v>
      </c>
      <c r="Y37" s="98">
        <v>45499.623811504898</v>
      </c>
      <c r="Z37" s="98">
        <v>42592.206116422902</v>
      </c>
      <c r="AA37" s="98">
        <v>25729.121776273401</v>
      </c>
      <c r="AB37" s="98">
        <v>35472.871764618802</v>
      </c>
      <c r="AC37" s="110">
        <f>SUM(D37:AB37)</f>
        <v>989887.81117097195</v>
      </c>
      <c r="AD37" s="111"/>
      <c r="AE37" s="112"/>
      <c r="AF37" s="112"/>
      <c r="AG37" s="112"/>
      <c r="AH37" s="112"/>
      <c r="AI37" s="112"/>
      <c r="AJ37" s="112"/>
      <c r="AK37" s="112"/>
      <c r="AL37" s="121"/>
      <c r="AM37" s="69"/>
      <c r="AN37" s="89"/>
      <c r="AO37" s="149"/>
    </row>
    <row r="38" spans="1:41" s="1" customFormat="1">
      <c r="A38" s="47"/>
      <c r="B38" s="47"/>
    </row>
    <row r="39" spans="1:41" s="1" customFormat="1">
      <c r="A39" s="47"/>
      <c r="B39" s="47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D39" s="99"/>
    </row>
    <row r="40" spans="1:41" s="1" customFormat="1">
      <c r="A40" s="47"/>
      <c r="B40" s="47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G40" s="99"/>
      <c r="AH40" s="99"/>
      <c r="AI40" s="99"/>
      <c r="AJ40" s="99"/>
      <c r="AK40" s="99"/>
      <c r="AL40" s="99"/>
    </row>
    <row r="41" spans="1:41" s="1" customFormat="1">
      <c r="A41" s="47"/>
      <c r="B41" s="47"/>
      <c r="C41" s="47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</row>
    <row r="42" spans="1:41" s="1" customFormat="1">
      <c r="A42" s="47"/>
      <c r="B42" s="47"/>
      <c r="C42" s="47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</row>
    <row r="43" spans="1:41" s="1" customFormat="1">
      <c r="A43" s="47"/>
      <c r="B43" s="47"/>
      <c r="C43" s="47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</row>
    <row r="44" spans="1:41" s="1" customFormat="1">
      <c r="A44" s="47"/>
      <c r="B44" s="47"/>
      <c r="C44" s="47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</row>
    <row r="45" spans="1:41" s="1" customFormat="1">
      <c r="A45" s="47"/>
      <c r="B45" s="47"/>
      <c r="C45" s="47"/>
    </row>
    <row r="46" spans="1:41" s="1" customFormat="1">
      <c r="A46" s="47"/>
      <c r="B46" s="47"/>
      <c r="C46" s="47"/>
      <c r="AC46" s="1" t="s">
        <v>0</v>
      </c>
    </row>
    <row r="47" spans="1:41" s="1" customFormat="1">
      <c r="A47" s="47"/>
      <c r="B47" s="47"/>
      <c r="C47" s="47"/>
    </row>
    <row r="48" spans="1:41" s="1" customFormat="1">
      <c r="A48" s="47"/>
      <c r="B48" s="47"/>
      <c r="C48" s="47"/>
    </row>
    <row r="49" spans="1:3" s="1" customFormat="1">
      <c r="A49" s="47"/>
      <c r="B49" s="47"/>
      <c r="C49" s="47"/>
    </row>
    <row r="50" spans="1:3" s="1" customFormat="1">
      <c r="A50" s="47"/>
      <c r="B50" s="47"/>
      <c r="C50" s="47"/>
    </row>
    <row r="51" spans="1:3" s="1" customFormat="1">
      <c r="A51" s="47"/>
      <c r="B51" s="47"/>
      <c r="C51" s="47"/>
    </row>
    <row r="52" spans="1:3" s="1" customFormat="1">
      <c r="A52" s="47"/>
      <c r="B52" s="47"/>
      <c r="C52" s="47"/>
    </row>
    <row r="53" spans="1:3" s="1" customFormat="1">
      <c r="A53" s="47"/>
      <c r="B53" s="47"/>
      <c r="C53" s="47"/>
    </row>
    <row r="54" spans="1:3" s="1" customFormat="1">
      <c r="A54" s="47"/>
      <c r="B54" s="47"/>
      <c r="C54" s="47"/>
    </row>
    <row r="55" spans="1:3" s="1" customFormat="1">
      <c r="A55" s="47"/>
      <c r="B55" s="47"/>
      <c r="C55" s="47"/>
    </row>
    <row r="56" spans="1:3" s="1" customFormat="1">
      <c r="A56" s="47"/>
      <c r="B56" s="47"/>
      <c r="C56" s="47"/>
    </row>
    <row r="57" spans="1:3" s="1" customFormat="1">
      <c r="A57" s="47"/>
      <c r="B57" s="47"/>
      <c r="C57" s="47"/>
    </row>
    <row r="58" spans="1:3" s="1" customFormat="1">
      <c r="A58" s="47"/>
      <c r="B58" s="47"/>
      <c r="C58" s="47"/>
    </row>
    <row r="59" spans="1:3" s="1" customFormat="1">
      <c r="A59" s="47"/>
      <c r="B59" s="47"/>
      <c r="C59" s="47"/>
    </row>
    <row r="60" spans="1:3" s="1" customFormat="1">
      <c r="A60" s="47"/>
      <c r="B60" s="47"/>
      <c r="C60" s="47"/>
    </row>
    <row r="61" spans="1:3" s="1" customFormat="1">
      <c r="A61" s="47"/>
      <c r="B61" s="47"/>
      <c r="C61" s="47"/>
    </row>
    <row r="62" spans="1:3" s="1" customFormat="1">
      <c r="A62" s="47"/>
      <c r="B62" s="47"/>
      <c r="C62" s="47"/>
    </row>
    <row r="63" spans="1:3" s="1" customFormat="1">
      <c r="A63" s="47"/>
      <c r="B63" s="47"/>
      <c r="C63" s="47"/>
    </row>
    <row r="64" spans="1:3" s="1" customFormat="1">
      <c r="A64" s="47"/>
      <c r="B64" s="47"/>
      <c r="C64" s="47"/>
    </row>
    <row r="65" spans="1:3" s="1" customFormat="1">
      <c r="A65" s="47"/>
      <c r="B65" s="47"/>
      <c r="C65" s="47"/>
    </row>
    <row r="66" spans="1:3" s="1" customFormat="1">
      <c r="A66" s="47"/>
      <c r="B66" s="47"/>
      <c r="C66" s="47"/>
    </row>
    <row r="67" spans="1:3" s="1" customFormat="1">
      <c r="A67" s="47"/>
      <c r="B67" s="47"/>
      <c r="C67" s="47"/>
    </row>
    <row r="68" spans="1:3" s="1" customFormat="1">
      <c r="A68" s="47"/>
      <c r="B68" s="47"/>
      <c r="C68" s="47"/>
    </row>
    <row r="69" spans="1:3" s="1" customFormat="1">
      <c r="A69" s="47"/>
      <c r="B69" s="47"/>
      <c r="C69" s="47"/>
    </row>
    <row r="70" spans="1:3" s="1" customFormat="1">
      <c r="A70" s="47"/>
      <c r="B70" s="47"/>
      <c r="C70" s="47"/>
    </row>
    <row r="71" spans="1:3" s="1" customFormat="1">
      <c r="A71" s="47"/>
      <c r="B71" s="47"/>
      <c r="C71" s="47"/>
    </row>
    <row r="72" spans="1:3" s="1" customFormat="1">
      <c r="A72" s="47"/>
      <c r="B72" s="47"/>
      <c r="C72" s="47"/>
    </row>
    <row r="73" spans="1:3" s="1" customFormat="1">
      <c r="A73" s="47"/>
      <c r="B73" s="47"/>
      <c r="C73" s="47"/>
    </row>
    <row r="74" spans="1:3" s="1" customFormat="1">
      <c r="A74" s="47"/>
      <c r="B74" s="47"/>
      <c r="C74" s="47"/>
    </row>
    <row r="75" spans="1:3" s="1" customFormat="1">
      <c r="A75" s="47"/>
      <c r="B75" s="47"/>
      <c r="C75" s="47"/>
    </row>
    <row r="76" spans="1:3" s="1" customFormat="1">
      <c r="A76" s="47"/>
      <c r="B76" s="47"/>
      <c r="C76" s="47"/>
    </row>
    <row r="77" spans="1:3" s="1" customFormat="1">
      <c r="A77" s="47"/>
      <c r="B77" s="47"/>
      <c r="C77" s="47"/>
    </row>
    <row r="78" spans="1:3" s="1" customFormat="1">
      <c r="A78" s="47"/>
      <c r="B78" s="47"/>
      <c r="C78" s="47"/>
    </row>
    <row r="79" spans="1:3" s="1" customFormat="1">
      <c r="A79" s="47"/>
      <c r="B79" s="47"/>
      <c r="C79" s="47"/>
    </row>
    <row r="80" spans="1:3" s="1" customFormat="1">
      <c r="A80" s="47"/>
      <c r="B80" s="47"/>
      <c r="C80" s="47"/>
    </row>
    <row r="81" spans="1:3" s="1" customFormat="1">
      <c r="A81" s="47"/>
      <c r="B81" s="47"/>
      <c r="C81" s="47"/>
    </row>
    <row r="82" spans="1:3" s="1" customFormat="1">
      <c r="A82" s="47"/>
      <c r="B82" s="47"/>
      <c r="C82" s="47"/>
    </row>
    <row r="83" spans="1:3" s="1" customFormat="1">
      <c r="A83" s="47"/>
      <c r="B83" s="47"/>
      <c r="C83" s="47"/>
    </row>
    <row r="84" spans="1:3" s="1" customFormat="1">
      <c r="A84" s="47"/>
      <c r="B84" s="47"/>
      <c r="C84" s="47"/>
    </row>
    <row r="85" spans="1:3" s="1" customFormat="1">
      <c r="A85" s="47"/>
      <c r="B85" s="47"/>
      <c r="C85" s="47"/>
    </row>
    <row r="86" spans="1:3" s="1" customFormat="1">
      <c r="A86" s="47"/>
      <c r="B86" s="47"/>
      <c r="C86" s="47"/>
    </row>
    <row r="87" spans="1:3" s="1" customFormat="1">
      <c r="A87" s="47"/>
      <c r="B87" s="47"/>
      <c r="C87" s="47"/>
    </row>
    <row r="88" spans="1:3" s="1" customFormat="1">
      <c r="A88" s="47"/>
      <c r="B88" s="47"/>
      <c r="C88" s="47"/>
    </row>
    <row r="89" spans="1:3" s="1" customFormat="1">
      <c r="A89" s="47"/>
      <c r="B89" s="47"/>
      <c r="C89" s="47"/>
    </row>
    <row r="90" spans="1:3" s="1" customFormat="1">
      <c r="A90" s="47"/>
      <c r="B90" s="47"/>
      <c r="C90" s="47"/>
    </row>
    <row r="91" spans="1:3" s="1" customFormat="1">
      <c r="A91" s="47"/>
      <c r="B91" s="47"/>
      <c r="C91" s="47"/>
    </row>
    <row r="92" spans="1:3" s="1" customFormat="1">
      <c r="A92" s="47"/>
      <c r="B92" s="47"/>
      <c r="C92" s="47"/>
    </row>
    <row r="93" spans="1:3" s="1" customFormat="1">
      <c r="A93" s="47"/>
      <c r="B93" s="47"/>
      <c r="C93" s="47"/>
    </row>
    <row r="94" spans="1:3" s="1" customFormat="1">
      <c r="A94" s="47"/>
      <c r="B94" s="47"/>
      <c r="C94" s="47"/>
    </row>
    <row r="95" spans="1:3" s="1" customFormat="1">
      <c r="A95" s="47"/>
      <c r="B95" s="47"/>
      <c r="C95" s="47"/>
    </row>
    <row r="96" spans="1:3" s="1" customFormat="1">
      <c r="A96" s="47"/>
      <c r="B96" s="47"/>
      <c r="C96" s="47"/>
    </row>
    <row r="97" spans="1:3" s="1" customFormat="1">
      <c r="A97" s="47"/>
      <c r="B97" s="47"/>
      <c r="C97" s="47"/>
    </row>
    <row r="98" spans="1:3" s="1" customFormat="1">
      <c r="A98" s="47"/>
      <c r="B98" s="47"/>
      <c r="C98" s="47"/>
    </row>
    <row r="99" spans="1:3" s="1" customFormat="1">
      <c r="A99" s="47"/>
      <c r="B99" s="47"/>
      <c r="C99" s="47"/>
    </row>
    <row r="100" spans="1:3" s="1" customFormat="1">
      <c r="A100" s="47"/>
      <c r="B100" s="47"/>
      <c r="C100" s="47"/>
    </row>
    <row r="101" spans="1:3" s="1" customFormat="1">
      <c r="A101" s="47"/>
      <c r="B101" s="47"/>
      <c r="C101" s="47"/>
    </row>
    <row r="102" spans="1:3" s="1" customFormat="1">
      <c r="A102" s="47"/>
      <c r="B102" s="47"/>
      <c r="C102" s="47"/>
    </row>
    <row r="103" spans="1:3" s="1" customFormat="1">
      <c r="A103" s="47"/>
      <c r="B103" s="47"/>
      <c r="C103" s="47"/>
    </row>
    <row r="104" spans="1:3" s="1" customFormat="1">
      <c r="A104" s="47"/>
      <c r="B104" s="47"/>
      <c r="C104" s="47"/>
    </row>
    <row r="105" spans="1:3" s="1" customFormat="1">
      <c r="A105" s="47"/>
      <c r="B105" s="47"/>
      <c r="C105" s="47"/>
    </row>
    <row r="106" spans="1:3" s="1" customFormat="1">
      <c r="A106" s="47"/>
      <c r="B106" s="47"/>
      <c r="C106" s="47"/>
    </row>
    <row r="107" spans="1:3" s="1" customFormat="1">
      <c r="A107" s="47"/>
      <c r="B107" s="47"/>
      <c r="C107" s="47"/>
    </row>
    <row r="108" spans="1:3" s="1" customFormat="1">
      <c r="A108" s="47"/>
      <c r="B108" s="47"/>
      <c r="C108" s="47"/>
    </row>
    <row r="109" spans="1:3" s="1" customFormat="1">
      <c r="A109" s="47"/>
      <c r="B109" s="47"/>
      <c r="C109" s="47"/>
    </row>
    <row r="110" spans="1:3" s="1" customFormat="1">
      <c r="A110" s="47"/>
      <c r="B110" s="47"/>
      <c r="C110" s="47"/>
    </row>
    <row r="111" spans="1:3" s="1" customFormat="1">
      <c r="A111" s="47"/>
      <c r="B111" s="47"/>
      <c r="C111" s="47"/>
    </row>
    <row r="112" spans="1:3" s="1" customFormat="1">
      <c r="A112" s="47"/>
      <c r="B112" s="47"/>
      <c r="C112" s="47"/>
    </row>
    <row r="113" spans="1:3" s="1" customFormat="1">
      <c r="A113" s="47"/>
      <c r="B113" s="47"/>
      <c r="C113" s="47"/>
    </row>
    <row r="114" spans="1:3" s="1" customFormat="1">
      <c r="A114" s="47"/>
      <c r="B114" s="47"/>
      <c r="C114" s="47"/>
    </row>
    <row r="115" spans="1:3" s="1" customFormat="1">
      <c r="A115" s="47"/>
      <c r="B115" s="47"/>
      <c r="C115" s="47"/>
    </row>
    <row r="116" spans="1:3" s="1" customFormat="1">
      <c r="A116" s="47"/>
      <c r="B116" s="47"/>
      <c r="C116" s="47"/>
    </row>
    <row r="117" spans="1:3" s="1" customFormat="1">
      <c r="A117" s="47"/>
      <c r="B117" s="47"/>
      <c r="C117" s="47"/>
    </row>
    <row r="118" spans="1:3" s="1" customFormat="1">
      <c r="A118" s="47"/>
      <c r="B118" s="47"/>
      <c r="C118" s="47"/>
    </row>
    <row r="119" spans="1:3" s="1" customFormat="1">
      <c r="A119" s="47"/>
      <c r="B119" s="47"/>
      <c r="C119" s="47"/>
    </row>
    <row r="120" spans="1:3" s="1" customFormat="1">
      <c r="A120" s="47"/>
      <c r="B120" s="47"/>
      <c r="C120" s="47"/>
    </row>
    <row r="121" spans="1:3" s="1" customFormat="1">
      <c r="A121" s="47"/>
      <c r="B121" s="47"/>
      <c r="C121" s="47"/>
    </row>
    <row r="122" spans="1:3" s="1" customFormat="1">
      <c r="A122" s="47"/>
      <c r="B122" s="47"/>
      <c r="C122" s="47"/>
    </row>
    <row r="123" spans="1:3" s="1" customFormat="1">
      <c r="A123" s="47"/>
      <c r="B123" s="47"/>
      <c r="C123" s="47"/>
    </row>
    <row r="124" spans="1:3" s="1" customFormat="1">
      <c r="A124" s="47"/>
      <c r="B124" s="47"/>
      <c r="C124" s="47"/>
    </row>
    <row r="125" spans="1:3" s="1" customFormat="1">
      <c r="A125" s="47"/>
      <c r="B125" s="47"/>
      <c r="C125" s="47"/>
    </row>
    <row r="126" spans="1:3" s="1" customFormat="1">
      <c r="A126" s="47"/>
      <c r="B126" s="47"/>
      <c r="C126" s="47"/>
    </row>
    <row r="127" spans="1:3" s="1" customFormat="1">
      <c r="A127" s="47"/>
      <c r="B127" s="47"/>
      <c r="C127" s="47"/>
    </row>
    <row r="128" spans="1:3" s="1" customFormat="1">
      <c r="A128" s="47"/>
      <c r="B128" s="47"/>
      <c r="C128" s="47"/>
    </row>
    <row r="129" spans="1:3" s="1" customFormat="1">
      <c r="A129" s="47"/>
      <c r="B129" s="47"/>
      <c r="C129" s="47"/>
    </row>
    <row r="130" spans="1:3" s="1" customFormat="1">
      <c r="A130" s="47"/>
      <c r="B130" s="47"/>
      <c r="C130" s="47"/>
    </row>
    <row r="131" spans="1:3" s="1" customFormat="1">
      <c r="A131" s="47"/>
      <c r="B131" s="47"/>
      <c r="C131" s="47"/>
    </row>
    <row r="132" spans="1:3" s="1" customFormat="1">
      <c r="A132" s="47"/>
      <c r="B132" s="47"/>
      <c r="C132" s="47"/>
    </row>
    <row r="133" spans="1:3" s="1" customFormat="1">
      <c r="A133" s="47"/>
      <c r="B133" s="47"/>
      <c r="C133" s="47"/>
    </row>
    <row r="134" spans="1:3" s="1" customFormat="1">
      <c r="A134" s="47"/>
      <c r="B134" s="47"/>
      <c r="C134" s="47"/>
    </row>
    <row r="135" spans="1:3" s="1" customFormat="1">
      <c r="A135" s="47"/>
      <c r="B135" s="47"/>
      <c r="C135" s="47"/>
    </row>
    <row r="136" spans="1:3" s="1" customFormat="1">
      <c r="A136" s="47"/>
      <c r="B136" s="47"/>
      <c r="C136" s="47"/>
    </row>
    <row r="137" spans="1:3" s="1" customFormat="1">
      <c r="A137" s="47"/>
      <c r="B137" s="47"/>
      <c r="C137" s="47"/>
    </row>
    <row r="138" spans="1:3" s="1" customFormat="1">
      <c r="A138" s="47"/>
      <c r="B138" s="47"/>
      <c r="C138" s="47"/>
    </row>
    <row r="139" spans="1:3" s="1" customFormat="1">
      <c r="A139" s="47"/>
      <c r="B139" s="47"/>
      <c r="C139" s="47"/>
    </row>
    <row r="140" spans="1:3" s="1" customFormat="1">
      <c r="A140" s="47"/>
      <c r="B140" s="47"/>
      <c r="C140" s="47"/>
    </row>
    <row r="141" spans="1:3" s="1" customFormat="1">
      <c r="A141" s="47"/>
      <c r="B141" s="47"/>
      <c r="C141" s="47"/>
    </row>
    <row r="142" spans="1:3" s="1" customFormat="1">
      <c r="A142" s="47"/>
      <c r="B142" s="47"/>
      <c r="C142" s="47"/>
    </row>
    <row r="143" spans="1:3" s="1" customFormat="1">
      <c r="A143" s="47"/>
      <c r="B143" s="47"/>
      <c r="C143" s="47"/>
    </row>
    <row r="144" spans="1:3" s="1" customFormat="1">
      <c r="A144" s="47"/>
      <c r="B144" s="47"/>
      <c r="C144" s="47"/>
    </row>
    <row r="145" spans="1:3" s="1" customFormat="1">
      <c r="A145" s="47"/>
      <c r="B145" s="47"/>
      <c r="C145" s="47"/>
    </row>
    <row r="146" spans="1:3" s="1" customFormat="1">
      <c r="A146" s="47"/>
      <c r="B146" s="47"/>
      <c r="C146" s="47"/>
    </row>
    <row r="147" spans="1:3" s="1" customFormat="1">
      <c r="A147" s="47"/>
      <c r="B147" s="47"/>
      <c r="C147" s="47"/>
    </row>
    <row r="148" spans="1:3" s="1" customFormat="1">
      <c r="A148" s="47"/>
      <c r="B148" s="47"/>
      <c r="C148" s="47"/>
    </row>
    <row r="149" spans="1:3" s="1" customFormat="1">
      <c r="A149" s="47"/>
      <c r="B149" s="47"/>
      <c r="C149" s="47"/>
    </row>
    <row r="150" spans="1:3" s="1" customFormat="1">
      <c r="A150" s="47"/>
      <c r="B150" s="47"/>
      <c r="C150" s="47"/>
    </row>
    <row r="151" spans="1:3" s="1" customFormat="1">
      <c r="A151" s="47"/>
      <c r="B151" s="47"/>
      <c r="C151" s="47"/>
    </row>
    <row r="152" spans="1:3" s="1" customFormat="1">
      <c r="A152" s="47"/>
      <c r="B152" s="47"/>
      <c r="C152" s="47"/>
    </row>
    <row r="153" spans="1:3" s="1" customFormat="1">
      <c r="A153" s="47"/>
      <c r="B153" s="47"/>
      <c r="C153" s="47"/>
    </row>
    <row r="154" spans="1:3" s="1" customFormat="1">
      <c r="A154" s="47"/>
      <c r="B154" s="47"/>
      <c r="C154" s="47"/>
    </row>
    <row r="155" spans="1:3" s="1" customFormat="1">
      <c r="A155" s="47"/>
      <c r="B155" s="47"/>
      <c r="C155" s="47"/>
    </row>
    <row r="156" spans="1:3" s="1" customFormat="1">
      <c r="A156" s="47"/>
      <c r="B156" s="47"/>
      <c r="C156" s="47"/>
    </row>
  </sheetData>
  <sheetProtection selectLockedCells="1" selectUnlockedCells="1"/>
  <mergeCells count="5">
    <mergeCell ref="D5:J5"/>
    <mergeCell ref="L5:R5"/>
    <mergeCell ref="T5:AA5"/>
    <mergeCell ref="AD5:AL5"/>
    <mergeCell ref="A6:B9"/>
  </mergeCells>
  <hyperlinks>
    <hyperlink ref="A1:C1" location="'Permbajtja-Content'!A1" display="Tabela e Përdorimeve me çmime tregu " xr:uid="{00000000-0004-0000-0300-000000000000}"/>
    <hyperlink ref="A3" location="'Permbajtja-Content'!A1" display="Use Table at purchasers' prices" xr:uid="{00000000-0004-0000-0300-000001000000}"/>
  </hyperlinks>
  <pageMargins left="0.7" right="0.7" top="0.78749999999999998" bottom="0.78749999999999998" header="0.51180555555555596" footer="0.51180555555555596"/>
  <pageSetup firstPageNumber="0" orientation="portrait" useFirstPageNumber="1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CC"/>
  </sheetPr>
  <dimension ref="A1:AL159"/>
  <sheetViews>
    <sheetView showGridLines="0" zoomScale="80" zoomScaleNormal="80"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ColWidth="9.140625" defaultRowHeight="14.25"/>
  <cols>
    <col min="1" max="1" width="10" style="2" customWidth="1"/>
    <col min="2" max="2" width="24.7109375" style="2" customWidth="1"/>
    <col min="3" max="3" width="19.5703125" style="2" customWidth="1"/>
    <col min="4" max="4" width="11.28515625" style="3" customWidth="1"/>
    <col min="5" max="10" width="10.7109375" style="3" customWidth="1"/>
    <col min="11" max="11" width="10.85546875" style="3" customWidth="1"/>
    <col min="12" max="29" width="10.7109375" style="3" customWidth="1"/>
    <col min="30" max="30" width="10.85546875" style="3" customWidth="1"/>
    <col min="31" max="31" width="10.7109375" style="3" customWidth="1"/>
    <col min="32" max="32" width="10.85546875" style="3" customWidth="1"/>
    <col min="33" max="33" width="10.7109375" style="3" customWidth="1"/>
    <col min="34" max="34" width="10.85546875" style="3" customWidth="1"/>
    <col min="35" max="35" width="12.5703125" style="3" customWidth="1"/>
    <col min="36" max="16384" width="9.140625" style="3"/>
  </cols>
  <sheetData>
    <row r="1" spans="1:38" ht="15" customHeight="1">
      <c r="A1" s="146" t="s">
        <v>4</v>
      </c>
      <c r="B1" s="90"/>
      <c r="C1" s="146"/>
      <c r="D1" s="146"/>
      <c r="E1" s="4"/>
      <c r="V1" s="90"/>
      <c r="W1" s="90"/>
    </row>
    <row r="2" spans="1:38" ht="15" customHeight="1">
      <c r="A2" s="193" t="s">
        <v>153</v>
      </c>
      <c r="B2" s="193"/>
      <c r="C2" s="140"/>
      <c r="D2" s="6"/>
      <c r="G2" s="3" t="s">
        <v>0</v>
      </c>
      <c r="J2" s="3" t="s">
        <v>0</v>
      </c>
      <c r="L2" s="3" t="s">
        <v>0</v>
      </c>
      <c r="AD2" s="3" t="s">
        <v>0</v>
      </c>
    </row>
    <row r="3" spans="1:38" ht="15">
      <c r="A3" s="146" t="s">
        <v>6</v>
      </c>
      <c r="B3" s="146"/>
      <c r="C3" s="146"/>
      <c r="D3" s="146"/>
      <c r="E3" s="4"/>
      <c r="F3" s="123"/>
    </row>
    <row r="4" spans="1:38">
      <c r="A4" s="193" t="s">
        <v>154</v>
      </c>
      <c r="B4" s="193"/>
      <c r="C4" s="124"/>
      <c r="D4" s="6"/>
      <c r="H4" s="3" t="s">
        <v>0</v>
      </c>
      <c r="AF4" s="49" t="s">
        <v>8</v>
      </c>
      <c r="AG4" s="49"/>
      <c r="AH4" s="49"/>
    </row>
    <row r="5" spans="1:38" ht="15" customHeight="1">
      <c r="A5" s="7"/>
      <c r="B5" s="8"/>
      <c r="C5" s="8"/>
      <c r="D5" s="179" t="s">
        <v>9</v>
      </c>
      <c r="E5" s="180"/>
      <c r="F5" s="180"/>
      <c r="G5" s="180"/>
      <c r="H5" s="180"/>
      <c r="I5" s="180"/>
      <c r="J5" s="179" t="s">
        <v>10</v>
      </c>
      <c r="K5" s="180"/>
      <c r="L5" s="180"/>
      <c r="M5" s="180"/>
      <c r="N5" s="180"/>
      <c r="O5" s="180"/>
      <c r="P5" s="180"/>
      <c r="Q5" s="181"/>
      <c r="R5" s="127"/>
      <c r="S5" s="100"/>
      <c r="T5" s="100"/>
      <c r="U5" s="182" t="s">
        <v>9</v>
      </c>
      <c r="V5" s="182"/>
      <c r="W5" s="182"/>
      <c r="X5" s="182"/>
      <c r="Y5" s="182"/>
      <c r="Z5" s="182"/>
      <c r="AA5" s="182"/>
      <c r="AB5" s="182"/>
      <c r="AC5" s="128"/>
      <c r="AD5" s="100"/>
      <c r="AE5" s="100"/>
      <c r="AF5" s="183" t="s">
        <v>11</v>
      </c>
      <c r="AG5" s="184"/>
      <c r="AH5" s="136"/>
    </row>
    <row r="6" spans="1:38" ht="53.25" customHeight="1">
      <c r="A6" s="185" t="s">
        <v>12</v>
      </c>
      <c r="B6" s="186"/>
      <c r="C6" s="10" t="s">
        <v>13</v>
      </c>
      <c r="D6" s="11" t="s">
        <v>14</v>
      </c>
      <c r="E6" s="11" t="s">
        <v>15</v>
      </c>
      <c r="F6" s="11" t="s">
        <v>16</v>
      </c>
      <c r="G6" s="11" t="s">
        <v>17</v>
      </c>
      <c r="H6" s="11" t="s">
        <v>18</v>
      </c>
      <c r="I6" s="11" t="s">
        <v>19</v>
      </c>
      <c r="J6" s="11" t="s">
        <v>20</v>
      </c>
      <c r="K6" s="11" t="s">
        <v>21</v>
      </c>
      <c r="L6" s="11" t="s">
        <v>22</v>
      </c>
      <c r="M6" s="11" t="s">
        <v>23</v>
      </c>
      <c r="N6" s="11" t="s">
        <v>24</v>
      </c>
      <c r="O6" s="11" t="s">
        <v>25</v>
      </c>
      <c r="P6" s="11" t="s">
        <v>26</v>
      </c>
      <c r="Q6" s="11" t="s">
        <v>27</v>
      </c>
      <c r="R6" s="11" t="s">
        <v>28</v>
      </c>
      <c r="S6" s="11" t="s">
        <v>29</v>
      </c>
      <c r="T6" s="11" t="s">
        <v>30</v>
      </c>
      <c r="U6" s="11" t="s">
        <v>31</v>
      </c>
      <c r="V6" s="11" t="s">
        <v>32</v>
      </c>
      <c r="W6" s="11" t="s">
        <v>33</v>
      </c>
      <c r="X6" s="11" t="s">
        <v>34</v>
      </c>
      <c r="Y6" s="11" t="s">
        <v>35</v>
      </c>
      <c r="Z6" s="11" t="s">
        <v>36</v>
      </c>
      <c r="AA6" s="11" t="s">
        <v>37</v>
      </c>
      <c r="AB6" s="52" t="s">
        <v>38</v>
      </c>
      <c r="AC6" s="129" t="s">
        <v>39</v>
      </c>
      <c r="AD6" s="16" t="s">
        <v>40</v>
      </c>
      <c r="AE6" s="59" t="s">
        <v>41</v>
      </c>
      <c r="AF6" s="15" t="s">
        <v>42</v>
      </c>
      <c r="AG6" s="16" t="s">
        <v>43</v>
      </c>
      <c r="AH6" s="55" t="s">
        <v>44</v>
      </c>
    </row>
    <row r="7" spans="1:38" ht="15.75" customHeight="1">
      <c r="A7" s="185"/>
      <c r="B7" s="186"/>
      <c r="C7" s="12" t="s">
        <v>45</v>
      </c>
      <c r="D7" s="13" t="s">
        <v>46</v>
      </c>
      <c r="E7" s="13" t="s">
        <v>47</v>
      </c>
      <c r="F7" s="13" t="s">
        <v>48</v>
      </c>
      <c r="G7" s="13" t="s">
        <v>49</v>
      </c>
      <c r="H7" s="13" t="s">
        <v>50</v>
      </c>
      <c r="I7" s="13" t="s">
        <v>51</v>
      </c>
      <c r="J7" s="13" t="s">
        <v>52</v>
      </c>
      <c r="K7" s="13" t="s">
        <v>53</v>
      </c>
      <c r="L7" s="13" t="s">
        <v>54</v>
      </c>
      <c r="M7" s="13" t="s">
        <v>55</v>
      </c>
      <c r="N7" s="13" t="s">
        <v>56</v>
      </c>
      <c r="O7" s="13" t="s">
        <v>57</v>
      </c>
      <c r="P7" s="13" t="s">
        <v>58</v>
      </c>
      <c r="Q7" s="13" t="s">
        <v>59</v>
      </c>
      <c r="R7" s="13" t="s">
        <v>60</v>
      </c>
      <c r="S7" s="13" t="s">
        <v>61</v>
      </c>
      <c r="T7" s="13" t="s">
        <v>62</v>
      </c>
      <c r="U7" s="13" t="s">
        <v>63</v>
      </c>
      <c r="V7" s="13" t="s">
        <v>64</v>
      </c>
      <c r="W7" s="13" t="s">
        <v>65</v>
      </c>
      <c r="X7" s="13" t="s">
        <v>66</v>
      </c>
      <c r="Y7" s="13" t="s">
        <v>67</v>
      </c>
      <c r="Z7" s="13" t="s">
        <v>68</v>
      </c>
      <c r="AA7" s="13" t="s">
        <v>69</v>
      </c>
      <c r="AB7" s="13" t="s">
        <v>70</v>
      </c>
      <c r="AC7" s="130"/>
      <c r="AD7" s="113" t="s">
        <v>71</v>
      </c>
      <c r="AE7" s="53" t="s">
        <v>72</v>
      </c>
      <c r="AF7" s="60" t="s">
        <v>73</v>
      </c>
      <c r="AG7" s="137" t="s">
        <v>74</v>
      </c>
      <c r="AH7" s="138" t="s">
        <v>75</v>
      </c>
    </row>
    <row r="8" spans="1:38" ht="50.25" customHeight="1">
      <c r="A8" s="185"/>
      <c r="B8" s="186"/>
      <c r="C8" s="14" t="s">
        <v>76</v>
      </c>
      <c r="D8" s="15" t="s">
        <v>77</v>
      </c>
      <c r="E8" s="16" t="s">
        <v>78</v>
      </c>
      <c r="F8" s="16" t="s">
        <v>79</v>
      </c>
      <c r="G8" s="16" t="s">
        <v>80</v>
      </c>
      <c r="H8" s="16" t="s">
        <v>81</v>
      </c>
      <c r="I8" s="16" t="s">
        <v>82</v>
      </c>
      <c r="J8" s="16" t="s">
        <v>83</v>
      </c>
      <c r="K8" s="16" t="s">
        <v>84</v>
      </c>
      <c r="L8" s="16" t="s">
        <v>85</v>
      </c>
      <c r="M8" s="16" t="s">
        <v>86</v>
      </c>
      <c r="N8" s="16" t="s">
        <v>87</v>
      </c>
      <c r="O8" s="16" t="s">
        <v>88</v>
      </c>
      <c r="P8" s="16" t="s">
        <v>89</v>
      </c>
      <c r="Q8" s="16" t="s">
        <v>90</v>
      </c>
      <c r="R8" s="16" t="s">
        <v>91</v>
      </c>
      <c r="S8" s="16" t="s">
        <v>92</v>
      </c>
      <c r="T8" s="16" t="s">
        <v>93</v>
      </c>
      <c r="U8" s="16" t="s">
        <v>31</v>
      </c>
      <c r="V8" s="16" t="s">
        <v>94</v>
      </c>
      <c r="W8" s="16" t="s">
        <v>95</v>
      </c>
      <c r="X8" s="16" t="s">
        <v>96</v>
      </c>
      <c r="Y8" s="16" t="s">
        <v>97</v>
      </c>
      <c r="Z8" s="16" t="s">
        <v>98</v>
      </c>
      <c r="AA8" s="16" t="s">
        <v>99</v>
      </c>
      <c r="AB8" s="16" t="s">
        <v>100</v>
      </c>
      <c r="AC8" s="130" t="s">
        <v>101</v>
      </c>
      <c r="AD8" s="103" t="s">
        <v>102</v>
      </c>
      <c r="AE8" s="130" t="s">
        <v>103</v>
      </c>
      <c r="AF8" s="16" t="s">
        <v>104</v>
      </c>
      <c r="AG8" s="16" t="s">
        <v>105</v>
      </c>
      <c r="AH8" s="138" t="s">
        <v>106</v>
      </c>
    </row>
    <row r="9" spans="1:38" ht="18" customHeight="1">
      <c r="A9" s="187"/>
      <c r="B9" s="188"/>
      <c r="C9" s="17" t="s">
        <v>107</v>
      </c>
      <c r="D9" s="13" t="s">
        <v>46</v>
      </c>
      <c r="E9" s="13" t="s">
        <v>47</v>
      </c>
      <c r="F9" s="13" t="s">
        <v>48</v>
      </c>
      <c r="G9" s="13" t="s">
        <v>49</v>
      </c>
      <c r="H9" s="13" t="s">
        <v>50</v>
      </c>
      <c r="I9" s="13" t="s">
        <v>51</v>
      </c>
      <c r="J9" s="13" t="s">
        <v>52</v>
      </c>
      <c r="K9" s="13" t="s">
        <v>53</v>
      </c>
      <c r="L9" s="13" t="s">
        <v>54</v>
      </c>
      <c r="M9" s="13" t="s">
        <v>55</v>
      </c>
      <c r="N9" s="13" t="s">
        <v>56</v>
      </c>
      <c r="O9" s="13" t="s">
        <v>57</v>
      </c>
      <c r="P9" s="13" t="s">
        <v>58</v>
      </c>
      <c r="Q9" s="13" t="s">
        <v>59</v>
      </c>
      <c r="R9" s="13" t="s">
        <v>60</v>
      </c>
      <c r="S9" s="13" t="s">
        <v>61</v>
      </c>
      <c r="T9" s="13" t="s">
        <v>62</v>
      </c>
      <c r="U9" s="13" t="s">
        <v>63</v>
      </c>
      <c r="V9" s="13" t="s">
        <v>64</v>
      </c>
      <c r="W9" s="13" t="s">
        <v>65</v>
      </c>
      <c r="X9" s="13" t="s">
        <v>66</v>
      </c>
      <c r="Y9" s="13" t="s">
        <v>67</v>
      </c>
      <c r="Z9" s="13" t="s">
        <v>68</v>
      </c>
      <c r="AA9" s="13" t="s">
        <v>69</v>
      </c>
      <c r="AB9" s="13" t="s">
        <v>70</v>
      </c>
      <c r="AC9" s="101" t="s">
        <v>108</v>
      </c>
      <c r="AD9" s="131" t="s">
        <v>71</v>
      </c>
      <c r="AE9" s="101" t="s">
        <v>72</v>
      </c>
      <c r="AF9" s="132" t="s">
        <v>73</v>
      </c>
      <c r="AG9" s="131" t="s">
        <v>74</v>
      </c>
      <c r="AH9" s="58" t="s">
        <v>75</v>
      </c>
    </row>
    <row r="10" spans="1:38">
      <c r="A10" s="18" t="s">
        <v>109</v>
      </c>
      <c r="B10" s="19" t="s">
        <v>13</v>
      </c>
      <c r="C10" s="19" t="s">
        <v>76</v>
      </c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64"/>
    </row>
    <row r="11" spans="1:38">
      <c r="A11" s="22" t="s">
        <v>46</v>
      </c>
      <c r="B11" s="23" t="s">
        <v>14</v>
      </c>
      <c r="C11" s="23" t="s">
        <v>77</v>
      </c>
      <c r="D11" s="24">
        <v>223271.37867238701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66">
        <f t="shared" ref="AC11:AC36" si="0">SUM(D11:AB11)</f>
        <v>223271.37867238701</v>
      </c>
      <c r="AD11" s="67">
        <v>21996.229765136599</v>
      </c>
      <c r="AE11" s="66">
        <f>SUM(AC11:AD11)</f>
        <v>245267.608437524</v>
      </c>
      <c r="AF11" s="93">
        <v>48104.808277730903</v>
      </c>
      <c r="AG11" s="65">
        <v>6376.8967586506496</v>
      </c>
      <c r="AH11" s="68">
        <f>SUM(AE11:AG11)</f>
        <v>299749.31347390497</v>
      </c>
      <c r="AI11" s="69"/>
      <c r="AJ11" s="122"/>
      <c r="AL11" s="3" t="s">
        <v>0</v>
      </c>
    </row>
    <row r="12" spans="1:38">
      <c r="A12" s="22" t="s">
        <v>47</v>
      </c>
      <c r="B12" s="25" t="s">
        <v>15</v>
      </c>
      <c r="C12" s="25" t="s">
        <v>78</v>
      </c>
      <c r="D12" s="24">
        <v>0</v>
      </c>
      <c r="E12" s="24">
        <v>3263.5079145374498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70">
        <f t="shared" si="0"/>
        <v>3263.5079145374498</v>
      </c>
      <c r="AD12" s="67">
        <v>543.18218553264796</v>
      </c>
      <c r="AE12" s="70">
        <f t="shared" ref="AE12:AE35" si="1">SUM(AC12:AD12)</f>
        <v>3806.6901000701</v>
      </c>
      <c r="AF12" s="93">
        <v>1203.3210562854799</v>
      </c>
      <c r="AG12" s="65">
        <v>120.37450605581699</v>
      </c>
      <c r="AH12" s="71">
        <f t="shared" ref="AH12:AH35" si="2">SUM(AE12:AG12)</f>
        <v>5130.3856624113996</v>
      </c>
      <c r="AI12" s="69"/>
      <c r="AJ12" s="122"/>
    </row>
    <row r="13" spans="1:38">
      <c r="A13" s="22" t="s">
        <v>48</v>
      </c>
      <c r="B13" s="25" t="s">
        <v>16</v>
      </c>
      <c r="C13" s="25" t="s">
        <v>79</v>
      </c>
      <c r="D13" s="24">
        <v>0</v>
      </c>
      <c r="E13" s="24">
        <v>0</v>
      </c>
      <c r="F13" s="24">
        <v>32773.632733261897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70">
        <f t="shared" si="0"/>
        <v>32773.632733261897</v>
      </c>
      <c r="AD13" s="67">
        <v>2207.1450714082998</v>
      </c>
      <c r="AE13" s="70">
        <f t="shared" si="1"/>
        <v>34980.777804670201</v>
      </c>
      <c r="AF13" s="93">
        <v>912.58221311697105</v>
      </c>
      <c r="AG13" s="65">
        <v>978.88173159323196</v>
      </c>
      <c r="AH13" s="71">
        <f t="shared" si="2"/>
        <v>36872.241749380402</v>
      </c>
      <c r="AI13" s="69"/>
      <c r="AJ13" s="122"/>
    </row>
    <row r="14" spans="1:38">
      <c r="A14" s="22" t="s">
        <v>49</v>
      </c>
      <c r="B14" s="25" t="s">
        <v>17</v>
      </c>
      <c r="C14" s="25" t="s">
        <v>80</v>
      </c>
      <c r="D14" s="24">
        <v>0</v>
      </c>
      <c r="E14" s="24">
        <v>0</v>
      </c>
      <c r="F14" s="24">
        <v>0</v>
      </c>
      <c r="G14" s="24">
        <v>26263.423901525901</v>
      </c>
      <c r="H14" s="24">
        <v>5.1350908937169404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43.4693416946889</v>
      </c>
      <c r="O14" s="24">
        <v>82.537588760196201</v>
      </c>
      <c r="P14" s="24">
        <v>0</v>
      </c>
      <c r="Q14" s="24">
        <v>0</v>
      </c>
      <c r="R14" s="24">
        <v>1026.4432729058001</v>
      </c>
      <c r="S14" s="24">
        <v>17.0657996499869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70">
        <f t="shared" si="0"/>
        <v>27438.074995430299</v>
      </c>
      <c r="AD14" s="67">
        <v>834.37527573424904</v>
      </c>
      <c r="AE14" s="70">
        <f t="shared" si="1"/>
        <v>28272.450271164598</v>
      </c>
      <c r="AF14" s="93">
        <v>3700.4396736332301</v>
      </c>
      <c r="AG14" s="65">
        <v>455.853560333416</v>
      </c>
      <c r="AH14" s="71">
        <f t="shared" si="2"/>
        <v>32428.743505131199</v>
      </c>
      <c r="AI14" s="69"/>
      <c r="AJ14" s="122"/>
      <c r="AK14" s="3" t="s">
        <v>0</v>
      </c>
    </row>
    <row r="15" spans="1:38">
      <c r="A15" s="22" t="s">
        <v>50</v>
      </c>
      <c r="B15" s="25" t="s">
        <v>18</v>
      </c>
      <c r="C15" s="25" t="s">
        <v>81</v>
      </c>
      <c r="D15" s="24">
        <v>84647.887800137498</v>
      </c>
      <c r="E15" s="24">
        <v>1062.00974201803</v>
      </c>
      <c r="F15" s="24">
        <v>0</v>
      </c>
      <c r="G15" s="24">
        <v>5.5835965089839403</v>
      </c>
      <c r="H15" s="24">
        <v>47330.994690787498</v>
      </c>
      <c r="I15" s="24">
        <v>0</v>
      </c>
      <c r="J15" s="24">
        <v>4.8043110091635199</v>
      </c>
      <c r="K15" s="24">
        <v>0</v>
      </c>
      <c r="L15" s="24">
        <v>0</v>
      </c>
      <c r="M15" s="24">
        <v>0</v>
      </c>
      <c r="N15" s="24">
        <v>0.96093158266941803</v>
      </c>
      <c r="O15" s="24">
        <v>0</v>
      </c>
      <c r="P15" s="24">
        <v>0</v>
      </c>
      <c r="Q15" s="24">
        <v>0</v>
      </c>
      <c r="R15" s="24">
        <v>0</v>
      </c>
      <c r="S15" s="24">
        <v>664.88226639748905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9.0466418983714902</v>
      </c>
      <c r="AC15" s="70">
        <f t="shared" si="0"/>
        <v>133726.16998034</v>
      </c>
      <c r="AD15" s="67">
        <v>49154.056052521497</v>
      </c>
      <c r="AE15" s="70">
        <f t="shared" si="1"/>
        <v>182880.22603286101</v>
      </c>
      <c r="AF15" s="93">
        <v>43457.046959657499</v>
      </c>
      <c r="AG15" s="65">
        <v>24633.812524255402</v>
      </c>
      <c r="AH15" s="71">
        <f t="shared" si="2"/>
        <v>250971.08551677401</v>
      </c>
      <c r="AI15" s="69"/>
      <c r="AJ15" s="122"/>
    </row>
    <row r="16" spans="1:38">
      <c r="A16" s="22" t="s">
        <v>51</v>
      </c>
      <c r="B16" s="25" t="s">
        <v>19</v>
      </c>
      <c r="C16" s="25" t="s">
        <v>82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883.90544561398497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70">
        <f t="shared" si="0"/>
        <v>883.90544561398497</v>
      </c>
      <c r="AD16" s="67">
        <v>10251.687078847801</v>
      </c>
      <c r="AE16" s="70">
        <f t="shared" si="1"/>
        <v>11135.592524461799</v>
      </c>
      <c r="AF16" s="93">
        <v>2948.6462313612801</v>
      </c>
      <c r="AG16" s="65">
        <v>6495.5490454401097</v>
      </c>
      <c r="AH16" s="71">
        <f t="shared" si="2"/>
        <v>20579.787801263199</v>
      </c>
      <c r="AI16" s="69"/>
      <c r="AJ16" s="122"/>
    </row>
    <row r="17" spans="1:36">
      <c r="A17" s="22" t="s">
        <v>52</v>
      </c>
      <c r="B17" s="25" t="s">
        <v>20</v>
      </c>
      <c r="C17" s="25" t="s">
        <v>83</v>
      </c>
      <c r="D17" s="24">
        <v>47.654825112584</v>
      </c>
      <c r="E17" s="24">
        <v>0</v>
      </c>
      <c r="F17" s="24">
        <v>0</v>
      </c>
      <c r="G17" s="24">
        <v>0</v>
      </c>
      <c r="H17" s="24">
        <v>0.24013786225315101</v>
      </c>
      <c r="I17" s="24">
        <v>0</v>
      </c>
      <c r="J17" s="24">
        <v>36118.619900091398</v>
      </c>
      <c r="K17" s="24">
        <v>0</v>
      </c>
      <c r="L17" s="24">
        <v>0</v>
      </c>
      <c r="M17" s="24">
        <v>0</v>
      </c>
      <c r="N17" s="24">
        <v>0</v>
      </c>
      <c r="O17" s="24">
        <v>130.00805763531801</v>
      </c>
      <c r="P17" s="24">
        <v>0</v>
      </c>
      <c r="Q17" s="24">
        <v>0</v>
      </c>
      <c r="R17" s="24">
        <v>0</v>
      </c>
      <c r="S17" s="24">
        <v>84.582469884606596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70">
        <f t="shared" si="0"/>
        <v>36381.105390586199</v>
      </c>
      <c r="AD17" s="67">
        <v>51634.285966037802</v>
      </c>
      <c r="AE17" s="70">
        <f t="shared" si="1"/>
        <v>88015.391356623993</v>
      </c>
      <c r="AF17" s="93">
        <v>22786.409477528701</v>
      </c>
      <c r="AG17" s="65">
        <v>4837.4223169319703</v>
      </c>
      <c r="AH17" s="71">
        <f t="shared" si="2"/>
        <v>115639.223151085</v>
      </c>
      <c r="AI17" s="69"/>
      <c r="AJ17" s="122"/>
    </row>
    <row r="18" spans="1:36">
      <c r="A18" s="22" t="s">
        <v>53</v>
      </c>
      <c r="B18" s="26" t="s">
        <v>21</v>
      </c>
      <c r="C18" s="26" t="s">
        <v>84</v>
      </c>
      <c r="D18" s="24">
        <v>0</v>
      </c>
      <c r="E18" s="24">
        <v>0</v>
      </c>
      <c r="F18" s="24">
        <v>0</v>
      </c>
      <c r="G18" s="24">
        <v>60.388019028848902</v>
      </c>
      <c r="H18" s="24">
        <v>3.4305408893307301</v>
      </c>
      <c r="I18" s="24">
        <v>0</v>
      </c>
      <c r="J18" s="24">
        <v>78.540568605004395</v>
      </c>
      <c r="K18" s="24">
        <v>44965.8932303412</v>
      </c>
      <c r="L18" s="24">
        <v>0</v>
      </c>
      <c r="M18" s="24">
        <v>256.78768045675298</v>
      </c>
      <c r="N18" s="24">
        <v>0</v>
      </c>
      <c r="O18" s="24">
        <v>17.6409750377723</v>
      </c>
      <c r="P18" s="24">
        <v>0</v>
      </c>
      <c r="Q18" s="24">
        <v>0</v>
      </c>
      <c r="R18" s="24">
        <v>71.209695387259998</v>
      </c>
      <c r="S18" s="24">
        <v>12.4847497097717</v>
      </c>
      <c r="T18" s="24">
        <v>0</v>
      </c>
      <c r="U18" s="24">
        <v>0</v>
      </c>
      <c r="V18" s="24">
        <v>2130.4350234662902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70">
        <f t="shared" si="0"/>
        <v>47596.810482922199</v>
      </c>
      <c r="AD18" s="67">
        <v>28539.668750081</v>
      </c>
      <c r="AE18" s="70">
        <f t="shared" si="1"/>
        <v>76136.479233003207</v>
      </c>
      <c r="AF18" s="93">
        <v>19577.6470262189</v>
      </c>
      <c r="AG18" s="65">
        <v>6027.8721429857096</v>
      </c>
      <c r="AH18" s="71">
        <f t="shared" si="2"/>
        <v>101741.998402208</v>
      </c>
      <c r="AI18" s="69"/>
      <c r="AJ18" s="122"/>
    </row>
    <row r="19" spans="1:36">
      <c r="A19" s="22" t="s">
        <v>54</v>
      </c>
      <c r="B19" s="26" t="s">
        <v>22</v>
      </c>
      <c r="C19" s="26" t="s">
        <v>85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8333.9279999999999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70">
        <f t="shared" si="0"/>
        <v>8333.9279999999999</v>
      </c>
      <c r="AD19" s="67">
        <v>48843.381765379803</v>
      </c>
      <c r="AE19" s="70">
        <f t="shared" si="1"/>
        <v>57177.309765379803</v>
      </c>
      <c r="AF19" s="93">
        <v>8518.9752875280101</v>
      </c>
      <c r="AG19" s="65">
        <v>47800.331398697803</v>
      </c>
      <c r="AH19" s="71">
        <f t="shared" si="2"/>
        <v>113496.61645160599</v>
      </c>
      <c r="AI19" s="69"/>
      <c r="AJ19" s="122"/>
    </row>
    <row r="20" spans="1:36">
      <c r="A20" s="22" t="s">
        <v>55</v>
      </c>
      <c r="B20" s="26" t="s">
        <v>23</v>
      </c>
      <c r="C20" s="26" t="s">
        <v>86</v>
      </c>
      <c r="D20" s="24">
        <v>0</v>
      </c>
      <c r="E20" s="24">
        <v>0</v>
      </c>
      <c r="F20" s="24">
        <v>0</v>
      </c>
      <c r="G20" s="24">
        <v>0</v>
      </c>
      <c r="H20" s="24">
        <v>210.82817852993199</v>
      </c>
      <c r="I20" s="24">
        <v>0</v>
      </c>
      <c r="J20" s="24">
        <v>50.2002223163623</v>
      </c>
      <c r="K20" s="24">
        <v>204.33000337458299</v>
      </c>
      <c r="L20" s="24">
        <v>0</v>
      </c>
      <c r="M20" s="24">
        <v>11997.0801597884</v>
      </c>
      <c r="N20" s="24">
        <v>156.05849213078901</v>
      </c>
      <c r="O20" s="24">
        <v>0</v>
      </c>
      <c r="P20" s="24">
        <v>0</v>
      </c>
      <c r="Q20" s="24">
        <v>0</v>
      </c>
      <c r="R20" s="24">
        <v>3.6107414166466101</v>
      </c>
      <c r="S20" s="24">
        <v>3.0534033144942798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70">
        <f t="shared" si="0"/>
        <v>12625.1612008713</v>
      </c>
      <c r="AD20" s="67">
        <v>53014.915207957303</v>
      </c>
      <c r="AE20" s="70">
        <f t="shared" si="1"/>
        <v>65640.076408828594</v>
      </c>
      <c r="AF20" s="93">
        <v>21658.835215289499</v>
      </c>
      <c r="AG20" s="65">
        <v>9663.1341019728407</v>
      </c>
      <c r="AH20" s="71">
        <f t="shared" si="2"/>
        <v>96962.045726090902</v>
      </c>
      <c r="AI20" s="69"/>
      <c r="AJ20" s="122"/>
    </row>
    <row r="21" spans="1:36">
      <c r="A21" s="22" t="s">
        <v>56</v>
      </c>
      <c r="B21" s="26" t="s">
        <v>24</v>
      </c>
      <c r="C21" s="26" t="s">
        <v>87</v>
      </c>
      <c r="D21" s="24">
        <v>0</v>
      </c>
      <c r="E21" s="24">
        <v>0</v>
      </c>
      <c r="F21" s="24">
        <v>0</v>
      </c>
      <c r="G21" s="24">
        <v>251.44953430629201</v>
      </c>
      <c r="H21" s="24">
        <v>0</v>
      </c>
      <c r="I21" s="24">
        <v>0</v>
      </c>
      <c r="J21" s="24">
        <v>1.9105491781559401</v>
      </c>
      <c r="K21" s="24">
        <v>7.8318051485058602</v>
      </c>
      <c r="L21" s="24">
        <v>0</v>
      </c>
      <c r="M21" s="24">
        <v>205.715761673798</v>
      </c>
      <c r="N21" s="24">
        <v>43398.700410941601</v>
      </c>
      <c r="O21" s="24">
        <v>0</v>
      </c>
      <c r="P21" s="24">
        <v>0</v>
      </c>
      <c r="Q21" s="24">
        <v>0</v>
      </c>
      <c r="R21" s="24">
        <v>58813.616066805502</v>
      </c>
      <c r="S21" s="24">
        <v>96.029080627506005</v>
      </c>
      <c r="T21" s="24">
        <v>32.461956665623703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70">
        <f t="shared" si="0"/>
        <v>102807.71516534701</v>
      </c>
      <c r="AD21" s="67">
        <v>18608.808222349799</v>
      </c>
      <c r="AE21" s="70">
        <f t="shared" si="1"/>
        <v>121416.523387697</v>
      </c>
      <c r="AF21" s="93">
        <v>24611.655453978001</v>
      </c>
      <c r="AG21" s="65">
        <v>6527.3498147312603</v>
      </c>
      <c r="AH21" s="71">
        <f t="shared" si="2"/>
        <v>152555.52865640601</v>
      </c>
      <c r="AI21" s="69"/>
      <c r="AJ21" s="122"/>
    </row>
    <row r="22" spans="1:36">
      <c r="A22" s="22" t="s">
        <v>57</v>
      </c>
      <c r="B22" s="26" t="s">
        <v>25</v>
      </c>
      <c r="C22" s="26" t="s">
        <v>88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11.0235640697523</v>
      </c>
      <c r="L22" s="24">
        <v>0</v>
      </c>
      <c r="M22" s="24">
        <v>0</v>
      </c>
      <c r="N22" s="24">
        <v>0</v>
      </c>
      <c r="O22" s="24">
        <v>35036.143890887201</v>
      </c>
      <c r="P22" s="24">
        <v>0</v>
      </c>
      <c r="Q22" s="24">
        <v>0</v>
      </c>
      <c r="R22" s="24">
        <v>0</v>
      </c>
      <c r="S22" s="24">
        <v>19.858804679955998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70">
        <f t="shared" si="0"/>
        <v>35067.026259636899</v>
      </c>
      <c r="AD22" s="67">
        <v>57056.994816915001</v>
      </c>
      <c r="AE22" s="70">
        <f t="shared" si="1"/>
        <v>92124.021076552002</v>
      </c>
      <c r="AF22" s="93">
        <v>24848.985094816999</v>
      </c>
      <c r="AG22" s="65">
        <v>9877.7295154131807</v>
      </c>
      <c r="AH22" s="71">
        <f t="shared" si="2"/>
        <v>126850.73568678201</v>
      </c>
      <c r="AI22" s="69"/>
      <c r="AJ22" s="122"/>
    </row>
    <row r="23" spans="1:36">
      <c r="A23" s="22" t="s">
        <v>58</v>
      </c>
      <c r="B23" s="26" t="s">
        <v>26</v>
      </c>
      <c r="C23" s="26" t="s">
        <v>89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4659.6023924666997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70">
        <f t="shared" si="0"/>
        <v>4659.6023924666997</v>
      </c>
      <c r="AD23" s="67">
        <v>93656.867732671599</v>
      </c>
      <c r="AE23" s="70">
        <f t="shared" si="1"/>
        <v>98316.470125138294</v>
      </c>
      <c r="AF23" s="93">
        <v>27434.223481508699</v>
      </c>
      <c r="AG23" s="65">
        <v>21039.741004743901</v>
      </c>
      <c r="AH23" s="71">
        <f t="shared" si="2"/>
        <v>146790.43461139101</v>
      </c>
      <c r="AI23" s="69"/>
      <c r="AJ23" s="122"/>
    </row>
    <row r="24" spans="1:36">
      <c r="A24" s="22" t="s">
        <v>59</v>
      </c>
      <c r="B24" s="26" t="s">
        <v>27</v>
      </c>
      <c r="C24" s="26" t="s">
        <v>90</v>
      </c>
      <c r="D24" s="24">
        <v>0</v>
      </c>
      <c r="E24" s="24">
        <v>0</v>
      </c>
      <c r="F24" s="24">
        <v>0</v>
      </c>
      <c r="G24" s="24">
        <v>0</v>
      </c>
      <c r="H24" s="24">
        <v>7.6265212145933798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59134.4203776426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70">
        <f t="shared" si="0"/>
        <v>59142.046898857203</v>
      </c>
      <c r="AD24" s="67">
        <v>11116.551311200799</v>
      </c>
      <c r="AE24" s="70">
        <f t="shared" si="1"/>
        <v>70258.598210058</v>
      </c>
      <c r="AF24" s="93">
        <v>0</v>
      </c>
      <c r="AG24" s="65">
        <v>3473.2085252970301</v>
      </c>
      <c r="AH24" s="71">
        <f t="shared" si="2"/>
        <v>73731.806735355</v>
      </c>
      <c r="AI24" s="69"/>
      <c r="AJ24" s="122"/>
    </row>
    <row r="25" spans="1:36">
      <c r="A25" s="22" t="s">
        <v>60</v>
      </c>
      <c r="B25" s="26" t="s">
        <v>28</v>
      </c>
      <c r="C25" s="26" t="s">
        <v>91</v>
      </c>
      <c r="D25" s="24">
        <v>0</v>
      </c>
      <c r="E25" s="24">
        <v>0</v>
      </c>
      <c r="F25" s="24">
        <v>124.015100978457</v>
      </c>
      <c r="G25" s="24">
        <v>1028.3522124523799</v>
      </c>
      <c r="H25" s="24">
        <v>70.403275401289903</v>
      </c>
      <c r="I25" s="24">
        <v>0</v>
      </c>
      <c r="J25" s="24">
        <v>0</v>
      </c>
      <c r="K25" s="24">
        <v>329.226625750739</v>
      </c>
      <c r="L25" s="24">
        <v>0</v>
      </c>
      <c r="M25" s="24">
        <v>610.32179515286396</v>
      </c>
      <c r="N25" s="24">
        <v>693.61643189716403</v>
      </c>
      <c r="O25" s="24">
        <v>0</v>
      </c>
      <c r="P25" s="24">
        <v>0</v>
      </c>
      <c r="Q25" s="24">
        <v>0</v>
      </c>
      <c r="R25" s="24">
        <v>324564.25617851201</v>
      </c>
      <c r="S25" s="24">
        <v>1359.2706049462699</v>
      </c>
      <c r="T25" s="24">
        <v>49.763881108009898</v>
      </c>
      <c r="U25" s="24">
        <v>97.645847833765899</v>
      </c>
      <c r="V25" s="24">
        <v>0</v>
      </c>
      <c r="W25" s="24">
        <v>0</v>
      </c>
      <c r="X25" s="24">
        <v>241.40398894931801</v>
      </c>
      <c r="Y25" s="24">
        <v>0</v>
      </c>
      <c r="Z25" s="24">
        <v>0</v>
      </c>
      <c r="AA25" s="24">
        <v>1917.4950471613399</v>
      </c>
      <c r="AB25" s="24">
        <v>10.345882820134999</v>
      </c>
      <c r="AC25" s="70">
        <f t="shared" si="0"/>
        <v>331096.11687296402</v>
      </c>
      <c r="AD25" s="67">
        <v>878.45007803572798</v>
      </c>
      <c r="AE25" s="70">
        <f t="shared" si="1"/>
        <v>331974.56695099903</v>
      </c>
      <c r="AF25" s="93">
        <v>0</v>
      </c>
      <c r="AG25" s="65">
        <v>4352.8332886957496</v>
      </c>
      <c r="AH25" s="71">
        <f t="shared" si="2"/>
        <v>336327.40023969498</v>
      </c>
      <c r="AI25" s="69"/>
      <c r="AJ25" s="122"/>
    </row>
    <row r="26" spans="1:36">
      <c r="A26" s="22" t="s">
        <v>61</v>
      </c>
      <c r="B26" s="26" t="s">
        <v>29</v>
      </c>
      <c r="C26" s="26" t="s">
        <v>92</v>
      </c>
      <c r="D26" s="24">
        <v>0</v>
      </c>
      <c r="E26" s="24">
        <v>21.860986461766299</v>
      </c>
      <c r="F26" s="24">
        <v>0</v>
      </c>
      <c r="G26" s="24">
        <v>192.59333423893699</v>
      </c>
      <c r="H26" s="24">
        <v>3123.8441015603998</v>
      </c>
      <c r="I26" s="24">
        <v>0</v>
      </c>
      <c r="J26" s="24">
        <v>250.21948857957301</v>
      </c>
      <c r="K26" s="24">
        <v>3652.9472570970102</v>
      </c>
      <c r="L26" s="24">
        <v>0</v>
      </c>
      <c r="M26" s="24">
        <v>397.99476305847099</v>
      </c>
      <c r="N26" s="24">
        <v>474.98848131349303</v>
      </c>
      <c r="O26" s="24">
        <v>5898.66851578557</v>
      </c>
      <c r="P26" s="24">
        <v>0</v>
      </c>
      <c r="Q26" s="24">
        <v>0</v>
      </c>
      <c r="R26" s="24">
        <v>5002.16154633317</v>
      </c>
      <c r="S26" s="24">
        <v>190707.36579834501</v>
      </c>
      <c r="T26" s="24">
        <v>1417.7829588182899</v>
      </c>
      <c r="U26" s="24">
        <v>2536.0652063774401</v>
      </c>
      <c r="V26" s="24">
        <v>0.74253767488057598</v>
      </c>
      <c r="W26" s="24">
        <v>0</v>
      </c>
      <c r="X26" s="24">
        <v>3.5336720254159601</v>
      </c>
      <c r="Y26" s="24">
        <v>0</v>
      </c>
      <c r="Z26" s="24">
        <v>44.891985055103603</v>
      </c>
      <c r="AA26" s="24">
        <v>1434.0695853089901</v>
      </c>
      <c r="AB26" s="24">
        <v>20.124568489664199</v>
      </c>
      <c r="AC26" s="70">
        <f t="shared" si="0"/>
        <v>215179.85478652301</v>
      </c>
      <c r="AD26" s="67">
        <v>16078.745532493</v>
      </c>
      <c r="AE26" s="70">
        <f t="shared" si="1"/>
        <v>231258.600319016</v>
      </c>
      <c r="AF26" s="93">
        <v>-199825.99311120799</v>
      </c>
      <c r="AG26" s="65">
        <v>645.92780820779205</v>
      </c>
      <c r="AH26" s="71">
        <f t="shared" si="2"/>
        <v>32078.535016015499</v>
      </c>
      <c r="AI26" s="69"/>
      <c r="AJ26" s="122"/>
    </row>
    <row r="27" spans="1:36">
      <c r="A27" s="22" t="s">
        <v>62</v>
      </c>
      <c r="B27" s="27" t="s">
        <v>30</v>
      </c>
      <c r="C27" s="26" t="s">
        <v>93</v>
      </c>
      <c r="D27" s="24">
        <v>0</v>
      </c>
      <c r="E27" s="24">
        <v>156.08101363511099</v>
      </c>
      <c r="F27" s="24">
        <v>0</v>
      </c>
      <c r="G27" s="24">
        <v>0</v>
      </c>
      <c r="H27" s="24">
        <v>28.625719633409101</v>
      </c>
      <c r="I27" s="24">
        <v>0</v>
      </c>
      <c r="J27" s="24">
        <v>34.209096540748803</v>
      </c>
      <c r="K27" s="24">
        <v>1.8983044400065101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681.64828706210096</v>
      </c>
      <c r="S27" s="24">
        <v>7671.78708128382</v>
      </c>
      <c r="T27" s="24">
        <v>51787.679572961097</v>
      </c>
      <c r="U27" s="24">
        <v>60.603763190825902</v>
      </c>
      <c r="V27" s="24">
        <v>0</v>
      </c>
      <c r="W27" s="24">
        <v>0</v>
      </c>
      <c r="X27" s="24">
        <v>278.24045147051498</v>
      </c>
      <c r="Y27" s="24">
        <v>0</v>
      </c>
      <c r="Z27" s="24">
        <v>19.578468894170399</v>
      </c>
      <c r="AA27" s="24">
        <v>96.212324911852804</v>
      </c>
      <c r="AB27" s="24">
        <v>29.008863985471599</v>
      </c>
      <c r="AC27" s="70">
        <f t="shared" si="0"/>
        <v>60845.572948009198</v>
      </c>
      <c r="AD27" s="67">
        <v>36822.935820346902</v>
      </c>
      <c r="AE27" s="70">
        <f t="shared" si="1"/>
        <v>97668.508768355998</v>
      </c>
      <c r="AF27" s="93">
        <v>0</v>
      </c>
      <c r="AG27" s="65">
        <v>-105.570021007943</v>
      </c>
      <c r="AH27" s="71">
        <f t="shared" si="2"/>
        <v>97562.938747348104</v>
      </c>
      <c r="AI27" s="69"/>
      <c r="AJ27" s="122"/>
    </row>
    <row r="28" spans="1:36">
      <c r="A28" s="22" t="s">
        <v>63</v>
      </c>
      <c r="B28" s="26" t="s">
        <v>31</v>
      </c>
      <c r="C28" s="26" t="s">
        <v>31</v>
      </c>
      <c r="D28" s="24">
        <v>0</v>
      </c>
      <c r="E28" s="24">
        <v>0</v>
      </c>
      <c r="F28" s="24">
        <v>0</v>
      </c>
      <c r="G28" s="24">
        <v>38.529454792907202</v>
      </c>
      <c r="H28" s="24">
        <v>140.08399312776501</v>
      </c>
      <c r="I28" s="24">
        <v>0</v>
      </c>
      <c r="J28" s="24">
        <v>0</v>
      </c>
      <c r="K28" s="24">
        <v>3.6086514267468202</v>
      </c>
      <c r="L28" s="24">
        <v>0</v>
      </c>
      <c r="M28" s="24">
        <v>178.05649960001</v>
      </c>
      <c r="N28" s="24">
        <v>13.667650210834701</v>
      </c>
      <c r="O28" s="24">
        <v>4655.0458540304098</v>
      </c>
      <c r="P28" s="24">
        <v>0</v>
      </c>
      <c r="Q28" s="24">
        <v>0</v>
      </c>
      <c r="R28" s="24">
        <v>15204.679441837299</v>
      </c>
      <c r="S28" s="24">
        <v>5411.46022753335</v>
      </c>
      <c r="T28" s="24">
        <v>0</v>
      </c>
      <c r="U28" s="24">
        <v>94282.271961875696</v>
      </c>
      <c r="V28" s="24">
        <v>0</v>
      </c>
      <c r="W28" s="24">
        <v>0</v>
      </c>
      <c r="X28" s="24">
        <v>0</v>
      </c>
      <c r="Y28" s="24">
        <v>0</v>
      </c>
      <c r="Z28" s="24">
        <v>71.483901845160304</v>
      </c>
      <c r="AA28" s="24">
        <v>0</v>
      </c>
      <c r="AB28" s="24">
        <v>0</v>
      </c>
      <c r="AC28" s="70">
        <f t="shared" si="0"/>
        <v>119998.88763627999</v>
      </c>
      <c r="AD28" s="67">
        <v>60477.649816181103</v>
      </c>
      <c r="AE28" s="70">
        <f t="shared" si="1"/>
        <v>180476.53745246099</v>
      </c>
      <c r="AF28" s="93">
        <v>-51141.4534579592</v>
      </c>
      <c r="AG28" s="65">
        <v>-94.241621157785602</v>
      </c>
      <c r="AH28" s="71">
        <f t="shared" si="2"/>
        <v>129240.842373344</v>
      </c>
      <c r="AI28" s="69"/>
      <c r="AJ28" s="122"/>
    </row>
    <row r="29" spans="1:36">
      <c r="A29" s="22" t="s">
        <v>64</v>
      </c>
      <c r="B29" s="26" t="s">
        <v>32</v>
      </c>
      <c r="C29" s="26" t="s">
        <v>94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76376.231227285898</v>
      </c>
      <c r="W29" s="24">
        <v>0</v>
      </c>
      <c r="X29" s="24">
        <v>146.717619720188</v>
      </c>
      <c r="Y29" s="24">
        <v>0</v>
      </c>
      <c r="Z29" s="24">
        <v>0</v>
      </c>
      <c r="AA29" s="24">
        <v>0</v>
      </c>
      <c r="AB29" s="24">
        <v>0</v>
      </c>
      <c r="AC29" s="70">
        <f t="shared" si="0"/>
        <v>76522.948847006002</v>
      </c>
      <c r="AD29" s="67">
        <v>18692.947399525099</v>
      </c>
      <c r="AE29" s="70">
        <f t="shared" si="1"/>
        <v>95215.896246531105</v>
      </c>
      <c r="AF29" s="93">
        <v>409.82333247066998</v>
      </c>
      <c r="AG29" s="65">
        <v>1499.5670759869599</v>
      </c>
      <c r="AH29" s="71">
        <f t="shared" si="2"/>
        <v>97125.286654988697</v>
      </c>
      <c r="AI29" s="69"/>
      <c r="AJ29" s="122"/>
    </row>
    <row r="30" spans="1:36">
      <c r="A30" s="22" t="s">
        <v>65</v>
      </c>
      <c r="B30" s="26" t="s">
        <v>33</v>
      </c>
      <c r="C30" s="26" t="s">
        <v>95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46117.329762696703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70">
        <f t="shared" si="0"/>
        <v>46117.329762696703</v>
      </c>
      <c r="AD30" s="67">
        <v>13565.397423663901</v>
      </c>
      <c r="AE30" s="70">
        <f t="shared" si="1"/>
        <v>59682.7271863606</v>
      </c>
      <c r="AF30" s="93">
        <v>0</v>
      </c>
      <c r="AG30" s="65">
        <v>240.864529235899</v>
      </c>
      <c r="AH30" s="71">
        <f t="shared" si="2"/>
        <v>59923.5917155965</v>
      </c>
      <c r="AI30" s="69"/>
      <c r="AJ30" s="122"/>
    </row>
    <row r="31" spans="1:36">
      <c r="A31" s="28" t="s">
        <v>66</v>
      </c>
      <c r="B31" s="26" t="s">
        <v>34</v>
      </c>
      <c r="C31" s="26" t="s">
        <v>96</v>
      </c>
      <c r="D31" s="24">
        <v>0</v>
      </c>
      <c r="E31" s="24">
        <v>0</v>
      </c>
      <c r="F31" s="24">
        <v>0</v>
      </c>
      <c r="G31" s="24">
        <v>0</v>
      </c>
      <c r="H31" s="24">
        <v>36.024967514084302</v>
      </c>
      <c r="I31" s="24">
        <v>0</v>
      </c>
      <c r="J31" s="24">
        <v>23.291385604256</v>
      </c>
      <c r="K31" s="24">
        <v>506.62458822002998</v>
      </c>
      <c r="L31" s="24">
        <v>0</v>
      </c>
      <c r="M31" s="24">
        <v>0</v>
      </c>
      <c r="N31" s="24">
        <v>0</v>
      </c>
      <c r="O31" s="24">
        <v>10.5291923152657</v>
      </c>
      <c r="P31" s="24">
        <v>0</v>
      </c>
      <c r="Q31" s="24">
        <v>0</v>
      </c>
      <c r="R31" s="24">
        <v>34389.9950578016</v>
      </c>
      <c r="S31" s="24">
        <v>375.28189676179301</v>
      </c>
      <c r="T31" s="24">
        <v>6.9348149718341601</v>
      </c>
      <c r="U31" s="24">
        <v>3.2150583138671101</v>
      </c>
      <c r="V31" s="24">
        <v>2831.3983502714</v>
      </c>
      <c r="W31" s="24">
        <v>0</v>
      </c>
      <c r="X31" s="24">
        <v>162011.92089822001</v>
      </c>
      <c r="Y31" s="24">
        <v>289</v>
      </c>
      <c r="Z31" s="24">
        <v>575.22109789130104</v>
      </c>
      <c r="AA31" s="24">
        <v>0</v>
      </c>
      <c r="AB31" s="24">
        <v>3654.4391119882898</v>
      </c>
      <c r="AC31" s="70">
        <f t="shared" si="0"/>
        <v>204713.876419874</v>
      </c>
      <c r="AD31" s="67">
        <v>14604.094603085299</v>
      </c>
      <c r="AE31" s="70">
        <f t="shared" si="1"/>
        <v>219317.97102295901</v>
      </c>
      <c r="AF31" s="93">
        <v>400.536933416198</v>
      </c>
      <c r="AG31" s="65">
        <v>1093.2817096378501</v>
      </c>
      <c r="AH31" s="71">
        <f t="shared" si="2"/>
        <v>220811.78966601301</v>
      </c>
      <c r="AI31" s="69"/>
      <c r="AJ31" s="122"/>
    </row>
    <row r="32" spans="1:36">
      <c r="A32" s="22" t="s">
        <v>67</v>
      </c>
      <c r="B32" s="26" t="s">
        <v>35</v>
      </c>
      <c r="C32" s="26" t="s">
        <v>97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71790.046864145203</v>
      </c>
      <c r="Z32" s="24">
        <v>895.514015736548</v>
      </c>
      <c r="AA32" s="24">
        <v>280.437739750189</v>
      </c>
      <c r="AB32" s="24">
        <v>8281.8656351473601</v>
      </c>
      <c r="AC32" s="70">
        <f t="shared" si="0"/>
        <v>81247.864254779401</v>
      </c>
      <c r="AD32" s="67">
        <v>1874.0115802748101</v>
      </c>
      <c r="AE32" s="70">
        <f t="shared" si="1"/>
        <v>83121.875835054205</v>
      </c>
      <c r="AF32" s="93">
        <v>0</v>
      </c>
      <c r="AG32" s="65">
        <v>7.4797245182897001</v>
      </c>
      <c r="AH32" s="71">
        <f t="shared" si="2"/>
        <v>83129.355559572403</v>
      </c>
      <c r="AI32" s="69"/>
      <c r="AJ32" s="122"/>
    </row>
    <row r="33" spans="1:36">
      <c r="A33" s="22" t="s">
        <v>68</v>
      </c>
      <c r="B33" s="26" t="s">
        <v>36</v>
      </c>
      <c r="C33" s="26" t="s">
        <v>98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182.983161603356</v>
      </c>
      <c r="S33" s="24">
        <v>0.64129775987668003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53620.703927962903</v>
      </c>
      <c r="AA33" s="24">
        <v>2129.54333508641</v>
      </c>
      <c r="AB33" s="24">
        <v>5500</v>
      </c>
      <c r="AC33" s="70">
        <f t="shared" si="0"/>
        <v>61433.871722412601</v>
      </c>
      <c r="AD33" s="67">
        <v>2303.0790698256001</v>
      </c>
      <c r="AE33" s="70">
        <f t="shared" si="1"/>
        <v>63736.950792238204</v>
      </c>
      <c r="AF33" s="93">
        <v>0</v>
      </c>
      <c r="AG33" s="65">
        <v>67.058375949676304</v>
      </c>
      <c r="AH33" s="71">
        <f t="shared" si="2"/>
        <v>63804.009168187898</v>
      </c>
      <c r="AI33" s="69"/>
      <c r="AJ33" s="122"/>
    </row>
    <row r="34" spans="1:36">
      <c r="A34" s="22" t="s">
        <v>69</v>
      </c>
      <c r="B34" s="26" t="s">
        <v>37</v>
      </c>
      <c r="C34" s="26" t="s">
        <v>99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13.073933431344001</v>
      </c>
      <c r="S34" s="24">
        <v>6.4309421675335603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2228.3550020523398</v>
      </c>
      <c r="AA34" s="24">
        <v>40166.302266857798</v>
      </c>
      <c r="AB34" s="24">
        <v>0</v>
      </c>
      <c r="AC34" s="70">
        <f t="shared" si="0"/>
        <v>42414.162144508999</v>
      </c>
      <c r="AD34" s="67">
        <v>9570.4251282946298</v>
      </c>
      <c r="AE34" s="70">
        <f t="shared" si="1"/>
        <v>51984.587272803699</v>
      </c>
      <c r="AF34" s="93">
        <v>0</v>
      </c>
      <c r="AG34" s="65">
        <v>103.884209645437</v>
      </c>
      <c r="AH34" s="71">
        <f t="shared" si="2"/>
        <v>52088.471482449102</v>
      </c>
      <c r="AI34" s="69"/>
      <c r="AJ34" s="122"/>
    </row>
    <row r="35" spans="1:36">
      <c r="A35" s="22" t="s">
        <v>70</v>
      </c>
      <c r="B35" s="26" t="s">
        <v>38</v>
      </c>
      <c r="C35" s="26" t="s">
        <v>100</v>
      </c>
      <c r="D35" s="24">
        <v>0</v>
      </c>
      <c r="E35" s="24">
        <v>0</v>
      </c>
      <c r="F35" s="24">
        <v>17.045123276113401</v>
      </c>
      <c r="G35" s="24">
        <v>0</v>
      </c>
      <c r="H35" s="24">
        <v>0</v>
      </c>
      <c r="I35" s="24">
        <v>0</v>
      </c>
      <c r="J35" s="24">
        <v>2.87778229448895</v>
      </c>
      <c r="K35" s="24">
        <v>135.402571900998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49.834507084401302</v>
      </c>
      <c r="R35" s="24">
        <v>1046.70949180049</v>
      </c>
      <c r="S35" s="24">
        <v>8.6400944843577392</v>
      </c>
      <c r="T35" s="24">
        <v>7.4966227670207202</v>
      </c>
      <c r="U35" s="24">
        <v>0</v>
      </c>
      <c r="V35" s="24">
        <v>0</v>
      </c>
      <c r="W35" s="24">
        <v>0</v>
      </c>
      <c r="X35" s="24">
        <v>2.1340744686572801</v>
      </c>
      <c r="Y35" s="24">
        <v>0</v>
      </c>
      <c r="Z35" s="24">
        <v>46.1625489534024</v>
      </c>
      <c r="AA35" s="24">
        <v>190.20181335160399</v>
      </c>
      <c r="AB35" s="24">
        <v>70054.045408198901</v>
      </c>
      <c r="AC35" s="70">
        <f t="shared" si="0"/>
        <v>71560.550038580404</v>
      </c>
      <c r="AD35" s="67">
        <v>34989.996527732503</v>
      </c>
      <c r="AE35" s="70">
        <f t="shared" si="1"/>
        <v>106550.546566313</v>
      </c>
      <c r="AF35" s="93">
        <v>393.51085462631499</v>
      </c>
      <c r="AG35" s="65">
        <v>5583.0455832034804</v>
      </c>
      <c r="AH35" s="71">
        <f t="shared" si="2"/>
        <v>112527.10300414301</v>
      </c>
      <c r="AI35" s="69"/>
      <c r="AJ35" s="122"/>
    </row>
    <row r="36" spans="1:36" s="1" customFormat="1">
      <c r="A36" s="97" t="s">
        <v>110</v>
      </c>
      <c r="B36" s="45" t="s">
        <v>111</v>
      </c>
      <c r="C36" s="45" t="s">
        <v>112</v>
      </c>
      <c r="D36" s="98">
        <f>SUM(D11:D35)</f>
        <v>307966.92129763699</v>
      </c>
      <c r="E36" s="98">
        <f t="shared" ref="E36:AB36" si="3">SUM(E11:E35)</f>
        <v>4503.4596566523596</v>
      </c>
      <c r="F36" s="98">
        <f t="shared" si="3"/>
        <v>32914.692957516498</v>
      </c>
      <c r="G36" s="98">
        <f t="shared" si="3"/>
        <v>27840.320052854298</v>
      </c>
      <c r="H36" s="98">
        <f t="shared" si="3"/>
        <v>50957.2372174142</v>
      </c>
      <c r="I36" s="98">
        <f t="shared" si="3"/>
        <v>883.90544561398497</v>
      </c>
      <c r="J36" s="98">
        <f t="shared" si="3"/>
        <v>36564.673304219199</v>
      </c>
      <c r="K36" s="98">
        <f t="shared" si="3"/>
        <v>49818.786601769498</v>
      </c>
      <c r="L36" s="98">
        <f t="shared" si="3"/>
        <v>8333.9279999999999</v>
      </c>
      <c r="M36" s="98">
        <f t="shared" si="3"/>
        <v>13645.9566597303</v>
      </c>
      <c r="N36" s="98">
        <f t="shared" si="3"/>
        <v>44781.461739771199</v>
      </c>
      <c r="O36" s="98">
        <f t="shared" si="3"/>
        <v>45830.574074451797</v>
      </c>
      <c r="P36" s="98">
        <f t="shared" si="3"/>
        <v>4659.6023924666997</v>
      </c>
      <c r="Q36" s="98">
        <f t="shared" si="3"/>
        <v>59184.254884727001</v>
      </c>
      <c r="R36" s="98">
        <f t="shared" si="3"/>
        <v>441000.38687489601</v>
      </c>
      <c r="S36" s="98">
        <f t="shared" si="3"/>
        <v>206438.834517546</v>
      </c>
      <c r="T36" s="98">
        <f t="shared" si="3"/>
        <v>53302.1198072919</v>
      </c>
      <c r="U36" s="98">
        <f t="shared" si="3"/>
        <v>96979.8018375916</v>
      </c>
      <c r="V36" s="98">
        <f t="shared" si="3"/>
        <v>81338.807138698394</v>
      </c>
      <c r="W36" s="98">
        <f t="shared" si="3"/>
        <v>46117.329762696703</v>
      </c>
      <c r="X36" s="98">
        <f t="shared" si="3"/>
        <v>162683.95070485401</v>
      </c>
      <c r="Y36" s="98">
        <f t="shared" si="3"/>
        <v>72079.046864145203</v>
      </c>
      <c r="Z36" s="98">
        <f t="shared" si="3"/>
        <v>57501.910948391</v>
      </c>
      <c r="AA36" s="98">
        <f t="shared" si="3"/>
        <v>46214.262112428201</v>
      </c>
      <c r="AB36" s="109">
        <f t="shared" si="3"/>
        <v>87558.876112528204</v>
      </c>
      <c r="AC36" s="133">
        <f t="shared" si="0"/>
        <v>2039101.1009658901</v>
      </c>
      <c r="AD36" s="134">
        <f>SUM(AD11:AD35)</f>
        <v>657315.88218123303</v>
      </c>
      <c r="AE36" s="133">
        <f>SUM(AE11:AE35)</f>
        <v>2696416.9831471201</v>
      </c>
      <c r="AF36" s="135">
        <f>SUM(AF11:AF35)</f>
        <v>2.7853275241795901E-11</v>
      </c>
      <c r="AG36" s="109">
        <f>SUM(AG11:AG35)</f>
        <v>161702.28761001799</v>
      </c>
      <c r="AH36" s="139">
        <f>SUM(AH11:AH35)</f>
        <v>2858119.2707571401</v>
      </c>
      <c r="AI36" s="69"/>
      <c r="AJ36" s="122"/>
    </row>
    <row r="37" spans="1:36" s="1" customFormat="1">
      <c r="A37" s="47"/>
      <c r="B37" s="47"/>
    </row>
    <row r="38" spans="1:36" s="1" customFormat="1">
      <c r="A38" s="47"/>
      <c r="H38" s="125"/>
      <c r="I38" s="125"/>
      <c r="J38" s="125"/>
    </row>
    <row r="39" spans="1:36" s="1" customFormat="1">
      <c r="A39" s="47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1" t="s">
        <v>0</v>
      </c>
    </row>
    <row r="40" spans="1:36" s="1" customFormat="1">
      <c r="A40" s="47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</row>
    <row r="41" spans="1:36" s="1" customFormat="1">
      <c r="A41" s="47"/>
      <c r="C41" s="47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</row>
    <row r="42" spans="1:36" s="1" customFormat="1">
      <c r="A42" s="47"/>
      <c r="C42" s="47"/>
      <c r="I42" s="1" t="s">
        <v>0</v>
      </c>
    </row>
    <row r="43" spans="1:36" s="1" customFormat="1">
      <c r="A43" s="47"/>
      <c r="C43" s="47"/>
    </row>
    <row r="44" spans="1:36" s="1" customFormat="1">
      <c r="A44" s="47"/>
      <c r="C44" s="47"/>
      <c r="AC44" s="99"/>
    </row>
    <row r="45" spans="1:36" s="1" customFormat="1">
      <c r="A45" s="47"/>
      <c r="C45" s="47"/>
      <c r="I45" s="1" t="s">
        <v>0</v>
      </c>
    </row>
    <row r="46" spans="1:36" s="1" customFormat="1">
      <c r="A46" s="47"/>
      <c r="C46" s="47"/>
    </row>
    <row r="47" spans="1:36" s="1" customFormat="1">
      <c r="A47" s="47"/>
      <c r="C47" s="47"/>
    </row>
    <row r="48" spans="1:36" s="1" customFormat="1">
      <c r="A48" s="47"/>
      <c r="C48" s="47"/>
    </row>
    <row r="49" spans="1:9" s="1" customFormat="1">
      <c r="A49" s="47"/>
      <c r="C49" s="47"/>
      <c r="I49" s="1" t="s">
        <v>0</v>
      </c>
    </row>
    <row r="50" spans="1:9" s="1" customFormat="1">
      <c r="A50" s="47"/>
      <c r="C50" s="47"/>
    </row>
    <row r="51" spans="1:9" s="1" customFormat="1">
      <c r="A51" s="47"/>
      <c r="C51" s="47"/>
    </row>
    <row r="52" spans="1:9" s="1" customFormat="1">
      <c r="A52" s="47"/>
      <c r="C52" s="47"/>
    </row>
    <row r="53" spans="1:9" s="1" customFormat="1">
      <c r="A53" s="47"/>
      <c r="C53" s="47"/>
    </row>
    <row r="54" spans="1:9" s="1" customFormat="1">
      <c r="A54" s="47"/>
      <c r="C54" s="47"/>
    </row>
    <row r="55" spans="1:9" s="1" customFormat="1">
      <c r="A55" s="47"/>
      <c r="C55" s="47"/>
    </row>
    <row r="56" spans="1:9" s="1" customFormat="1">
      <c r="A56" s="47"/>
      <c r="C56" s="47"/>
    </row>
    <row r="57" spans="1:9" s="1" customFormat="1">
      <c r="A57" s="47"/>
      <c r="C57" s="47"/>
    </row>
    <row r="58" spans="1:9" s="1" customFormat="1">
      <c r="A58" s="47"/>
      <c r="C58" s="47"/>
    </row>
    <row r="59" spans="1:9" s="1" customFormat="1">
      <c r="A59" s="47"/>
      <c r="C59" s="47"/>
    </row>
    <row r="60" spans="1:9" s="1" customFormat="1">
      <c r="A60" s="47"/>
      <c r="C60" s="47"/>
    </row>
    <row r="61" spans="1:9" s="1" customFormat="1">
      <c r="A61" s="47"/>
      <c r="C61" s="47"/>
    </row>
    <row r="62" spans="1:9" s="1" customFormat="1">
      <c r="A62" s="47"/>
      <c r="C62" s="47"/>
    </row>
    <row r="63" spans="1:9" s="1" customFormat="1">
      <c r="A63" s="47"/>
      <c r="C63" s="47"/>
    </row>
    <row r="64" spans="1:9" s="1" customFormat="1">
      <c r="A64" s="47"/>
      <c r="C64" s="47"/>
    </row>
    <row r="65" spans="1:3" s="1" customFormat="1">
      <c r="A65" s="47"/>
      <c r="C65" s="47"/>
    </row>
    <row r="66" spans="1:3" s="1" customFormat="1">
      <c r="A66" s="47"/>
      <c r="C66" s="47"/>
    </row>
    <row r="67" spans="1:3" s="1" customFormat="1">
      <c r="A67" s="47"/>
      <c r="C67" s="47"/>
    </row>
    <row r="68" spans="1:3" s="1" customFormat="1">
      <c r="A68" s="47"/>
      <c r="C68" s="47"/>
    </row>
    <row r="69" spans="1:3" s="1" customFormat="1">
      <c r="A69" s="47"/>
      <c r="C69" s="47"/>
    </row>
    <row r="70" spans="1:3" s="1" customFormat="1">
      <c r="A70" s="47"/>
      <c r="C70" s="47"/>
    </row>
    <row r="71" spans="1:3" s="1" customFormat="1">
      <c r="A71" s="47"/>
      <c r="C71" s="47"/>
    </row>
    <row r="72" spans="1:3" s="1" customFormat="1">
      <c r="A72" s="47"/>
      <c r="C72" s="47"/>
    </row>
    <row r="73" spans="1:3" s="1" customFormat="1">
      <c r="A73" s="47"/>
      <c r="C73" s="47"/>
    </row>
    <row r="74" spans="1:3" s="1" customFormat="1">
      <c r="A74" s="47"/>
      <c r="C74" s="47"/>
    </row>
    <row r="75" spans="1:3" s="1" customFormat="1">
      <c r="A75" s="47"/>
      <c r="C75" s="47"/>
    </row>
    <row r="76" spans="1:3" s="1" customFormat="1">
      <c r="A76" s="47"/>
      <c r="C76" s="47"/>
    </row>
    <row r="77" spans="1:3" s="1" customFormat="1">
      <c r="A77" s="47"/>
      <c r="C77" s="47"/>
    </row>
    <row r="78" spans="1:3" s="1" customFormat="1">
      <c r="A78" s="47"/>
      <c r="C78" s="47"/>
    </row>
    <row r="79" spans="1:3" s="1" customFormat="1">
      <c r="A79" s="47"/>
      <c r="C79" s="47"/>
    </row>
    <row r="80" spans="1:3" s="1" customFormat="1">
      <c r="A80" s="47"/>
      <c r="C80" s="47"/>
    </row>
    <row r="81" spans="1:3" s="1" customFormat="1">
      <c r="A81" s="47"/>
      <c r="C81" s="47"/>
    </row>
    <row r="82" spans="1:3" s="1" customFormat="1">
      <c r="A82" s="47"/>
      <c r="C82" s="47"/>
    </row>
    <row r="83" spans="1:3" s="1" customFormat="1">
      <c r="A83" s="47"/>
      <c r="C83" s="47"/>
    </row>
    <row r="84" spans="1:3" s="1" customFormat="1">
      <c r="A84" s="47"/>
      <c r="C84" s="47"/>
    </row>
    <row r="85" spans="1:3" s="1" customFormat="1">
      <c r="A85" s="47"/>
      <c r="C85" s="47"/>
    </row>
    <row r="86" spans="1:3" s="1" customFormat="1">
      <c r="A86" s="47"/>
      <c r="C86" s="47"/>
    </row>
    <row r="87" spans="1:3" s="1" customFormat="1">
      <c r="A87" s="47"/>
      <c r="C87" s="47"/>
    </row>
    <row r="88" spans="1:3" s="1" customFormat="1">
      <c r="A88" s="47"/>
      <c r="C88" s="47"/>
    </row>
    <row r="89" spans="1:3" s="1" customFormat="1">
      <c r="A89" s="47"/>
      <c r="C89" s="47"/>
    </row>
    <row r="90" spans="1:3" s="1" customFormat="1">
      <c r="A90" s="47"/>
      <c r="C90" s="47"/>
    </row>
    <row r="91" spans="1:3" s="1" customFormat="1">
      <c r="A91" s="47"/>
      <c r="C91" s="47"/>
    </row>
    <row r="92" spans="1:3" s="1" customFormat="1">
      <c r="A92" s="47"/>
      <c r="C92" s="47"/>
    </row>
    <row r="93" spans="1:3" s="1" customFormat="1">
      <c r="A93" s="47"/>
      <c r="C93" s="47"/>
    </row>
    <row r="94" spans="1:3" s="1" customFormat="1">
      <c r="A94" s="47"/>
      <c r="C94" s="47"/>
    </row>
    <row r="95" spans="1:3" s="1" customFormat="1">
      <c r="A95" s="47"/>
      <c r="C95" s="47"/>
    </row>
    <row r="96" spans="1:3" s="1" customFormat="1">
      <c r="A96" s="47"/>
      <c r="C96" s="47"/>
    </row>
    <row r="97" spans="1:3" s="1" customFormat="1">
      <c r="A97" s="47"/>
      <c r="C97" s="47"/>
    </row>
    <row r="98" spans="1:3" s="1" customFormat="1">
      <c r="A98" s="47"/>
      <c r="C98" s="47"/>
    </row>
    <row r="99" spans="1:3" s="1" customFormat="1">
      <c r="A99" s="47"/>
      <c r="C99" s="47"/>
    </row>
    <row r="100" spans="1:3" s="1" customFormat="1">
      <c r="A100" s="47"/>
      <c r="C100" s="47"/>
    </row>
    <row r="101" spans="1:3" s="1" customFormat="1">
      <c r="A101" s="47"/>
      <c r="C101" s="47"/>
    </row>
    <row r="102" spans="1:3" s="1" customFormat="1">
      <c r="A102" s="47"/>
      <c r="C102" s="47"/>
    </row>
    <row r="103" spans="1:3" s="1" customFormat="1">
      <c r="A103" s="47"/>
      <c r="C103" s="47"/>
    </row>
    <row r="104" spans="1:3" s="1" customFormat="1">
      <c r="A104" s="47"/>
      <c r="C104" s="47"/>
    </row>
    <row r="105" spans="1:3" s="1" customFormat="1">
      <c r="A105" s="47"/>
      <c r="C105" s="47"/>
    </row>
    <row r="106" spans="1:3" s="1" customFormat="1">
      <c r="A106" s="47"/>
      <c r="C106" s="47"/>
    </row>
    <row r="107" spans="1:3" s="1" customFormat="1">
      <c r="A107" s="47"/>
      <c r="C107" s="47"/>
    </row>
    <row r="108" spans="1:3" s="1" customFormat="1">
      <c r="A108" s="47"/>
      <c r="C108" s="47"/>
    </row>
    <row r="109" spans="1:3" s="1" customFormat="1">
      <c r="A109" s="47"/>
      <c r="C109" s="47"/>
    </row>
    <row r="110" spans="1:3" s="1" customFormat="1">
      <c r="A110" s="47"/>
      <c r="C110" s="47"/>
    </row>
    <row r="111" spans="1:3" s="1" customFormat="1">
      <c r="A111" s="47"/>
      <c r="C111" s="47"/>
    </row>
    <row r="112" spans="1:3" s="1" customFormat="1">
      <c r="A112" s="47"/>
      <c r="C112" s="47"/>
    </row>
    <row r="113" spans="1:3" s="1" customFormat="1">
      <c r="A113" s="47"/>
      <c r="C113" s="47"/>
    </row>
    <row r="114" spans="1:3" s="1" customFormat="1">
      <c r="A114" s="47"/>
      <c r="C114" s="47"/>
    </row>
    <row r="115" spans="1:3" s="1" customFormat="1">
      <c r="A115" s="47"/>
      <c r="C115" s="47"/>
    </row>
    <row r="116" spans="1:3" s="1" customFormat="1">
      <c r="A116" s="47"/>
      <c r="C116" s="47"/>
    </row>
    <row r="117" spans="1:3" s="1" customFormat="1">
      <c r="A117" s="47"/>
      <c r="C117" s="47"/>
    </row>
    <row r="118" spans="1:3" s="1" customFormat="1">
      <c r="A118" s="47"/>
      <c r="C118" s="47"/>
    </row>
    <row r="119" spans="1:3" s="1" customFormat="1">
      <c r="A119" s="47"/>
      <c r="C119" s="47"/>
    </row>
    <row r="120" spans="1:3" s="1" customFormat="1">
      <c r="A120" s="47"/>
      <c r="C120" s="47"/>
    </row>
    <row r="121" spans="1:3" s="1" customFormat="1">
      <c r="A121" s="47"/>
      <c r="C121" s="47"/>
    </row>
    <row r="122" spans="1:3" s="1" customFormat="1">
      <c r="A122" s="47"/>
      <c r="C122" s="47"/>
    </row>
    <row r="123" spans="1:3" s="1" customFormat="1">
      <c r="A123" s="47"/>
      <c r="C123" s="47"/>
    </row>
    <row r="124" spans="1:3" s="1" customFormat="1">
      <c r="A124" s="47"/>
      <c r="C124" s="47"/>
    </row>
    <row r="125" spans="1:3" s="1" customFormat="1">
      <c r="A125" s="47"/>
      <c r="C125" s="47"/>
    </row>
    <row r="126" spans="1:3" s="1" customFormat="1">
      <c r="A126" s="47"/>
      <c r="C126" s="47"/>
    </row>
    <row r="127" spans="1:3" s="1" customFormat="1">
      <c r="A127" s="47"/>
      <c r="C127" s="47"/>
    </row>
    <row r="128" spans="1:3" s="1" customFormat="1">
      <c r="A128" s="47"/>
      <c r="C128" s="47"/>
    </row>
    <row r="129" spans="1:3" s="1" customFormat="1">
      <c r="A129" s="47"/>
      <c r="C129" s="47"/>
    </row>
    <row r="130" spans="1:3" s="1" customFormat="1">
      <c r="A130" s="47"/>
      <c r="C130" s="47"/>
    </row>
    <row r="131" spans="1:3" s="1" customFormat="1">
      <c r="A131" s="47"/>
      <c r="C131" s="47"/>
    </row>
    <row r="132" spans="1:3" s="1" customFormat="1">
      <c r="A132" s="47"/>
      <c r="C132" s="47"/>
    </row>
    <row r="133" spans="1:3" s="1" customFormat="1">
      <c r="A133" s="47"/>
      <c r="C133" s="47"/>
    </row>
    <row r="134" spans="1:3" s="1" customFormat="1">
      <c r="A134" s="47"/>
      <c r="C134" s="47"/>
    </row>
    <row r="135" spans="1:3" s="1" customFormat="1">
      <c r="A135" s="47"/>
      <c r="C135" s="47"/>
    </row>
    <row r="136" spans="1:3" s="1" customFormat="1">
      <c r="A136" s="47"/>
      <c r="C136" s="47"/>
    </row>
    <row r="137" spans="1:3" s="1" customFormat="1">
      <c r="A137" s="47"/>
      <c r="C137" s="47"/>
    </row>
    <row r="138" spans="1:3" s="1" customFormat="1">
      <c r="A138" s="47"/>
      <c r="C138" s="47"/>
    </row>
    <row r="139" spans="1:3" s="1" customFormat="1">
      <c r="A139" s="47"/>
      <c r="C139" s="47"/>
    </row>
    <row r="140" spans="1:3" s="1" customFormat="1">
      <c r="A140" s="47"/>
      <c r="C140" s="47"/>
    </row>
    <row r="141" spans="1:3" s="1" customFormat="1">
      <c r="A141" s="47"/>
      <c r="C141" s="47"/>
    </row>
    <row r="142" spans="1:3" s="1" customFormat="1">
      <c r="A142" s="47"/>
      <c r="C142" s="47"/>
    </row>
    <row r="143" spans="1:3" s="1" customFormat="1">
      <c r="A143" s="47"/>
      <c r="C143" s="47"/>
    </row>
    <row r="144" spans="1:3" s="1" customFormat="1">
      <c r="A144" s="47"/>
      <c r="C144" s="47"/>
    </row>
    <row r="145" spans="1:3" s="1" customFormat="1">
      <c r="A145" s="47"/>
      <c r="C145" s="47"/>
    </row>
    <row r="146" spans="1:3" s="1" customFormat="1">
      <c r="A146" s="47"/>
      <c r="C146" s="47"/>
    </row>
    <row r="147" spans="1:3" s="1" customFormat="1">
      <c r="A147" s="47"/>
      <c r="C147" s="47"/>
    </row>
    <row r="148" spans="1:3" s="1" customFormat="1">
      <c r="A148" s="47"/>
      <c r="C148" s="47"/>
    </row>
    <row r="149" spans="1:3" s="1" customFormat="1">
      <c r="A149" s="47"/>
      <c r="C149" s="47"/>
    </row>
    <row r="150" spans="1:3" s="1" customFormat="1">
      <c r="A150" s="47"/>
      <c r="B150" s="47"/>
      <c r="C150" s="47"/>
    </row>
    <row r="151" spans="1:3" s="1" customFormat="1">
      <c r="A151" s="47"/>
      <c r="B151" s="47"/>
      <c r="C151" s="47"/>
    </row>
    <row r="152" spans="1:3" s="1" customFormat="1">
      <c r="A152" s="47"/>
      <c r="B152" s="47"/>
      <c r="C152" s="47"/>
    </row>
    <row r="153" spans="1:3" s="1" customFormat="1">
      <c r="A153" s="47"/>
      <c r="B153" s="47"/>
      <c r="C153" s="47"/>
    </row>
    <row r="154" spans="1:3" s="1" customFormat="1">
      <c r="A154" s="47"/>
      <c r="B154" s="47"/>
      <c r="C154" s="47"/>
    </row>
    <row r="155" spans="1:3" s="1" customFormat="1">
      <c r="A155" s="47"/>
      <c r="B155" s="47"/>
      <c r="C155" s="47"/>
    </row>
    <row r="156" spans="1:3" s="1" customFormat="1">
      <c r="A156" s="47"/>
      <c r="B156" s="47"/>
      <c r="C156" s="47"/>
    </row>
    <row r="157" spans="1:3" s="1" customFormat="1">
      <c r="A157" s="47"/>
      <c r="B157" s="47"/>
      <c r="C157" s="47"/>
    </row>
    <row r="158" spans="1:3" s="1" customFormat="1">
      <c r="A158" s="47"/>
      <c r="B158" s="47"/>
      <c r="C158" s="47"/>
    </row>
    <row r="159" spans="1:3" s="1" customFormat="1">
      <c r="A159" s="47"/>
      <c r="B159" s="47"/>
      <c r="C159" s="47"/>
    </row>
  </sheetData>
  <sheetProtection selectLockedCells="1" selectUnlockedCells="1"/>
  <mergeCells count="7">
    <mergeCell ref="AF5:AG5"/>
    <mergeCell ref="A6:B9"/>
    <mergeCell ref="A2:B2"/>
    <mergeCell ref="A4:B4"/>
    <mergeCell ref="D5:I5"/>
    <mergeCell ref="J5:Q5"/>
    <mergeCell ref="U5:AB5"/>
  </mergeCells>
  <hyperlinks>
    <hyperlink ref="A1:E1" location="'Permbajtja-Content'!A1" display="Tabela e Burimeve me çmime bazë dhe transformimi me çmime tregu" xr:uid="{00000000-0004-0000-0400-000000000000}"/>
    <hyperlink ref="A3" location="'Permbajtja-Content'!A1" display="Supply Table at basic prices, including a transformation into purchasers' prices" xr:uid="{00000000-0004-0000-0400-000001000000}"/>
  </hyperlinks>
  <pageMargins left="0.7" right="0.7" top="0.78749999999999998" bottom="0.78749999999999998" header="0.51180555555555596" footer="0.51180555555555596"/>
  <pageSetup firstPageNumber="0" orientation="portrait" useFirstPageNumber="1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CC"/>
  </sheetPr>
  <dimension ref="A1:AO156"/>
  <sheetViews>
    <sheetView showGridLines="0" zoomScale="80" zoomScaleNormal="80" workbookViewId="0">
      <pane xSplit="2" ySplit="10" topLeftCell="C11" activePane="bottomRight" state="frozen"/>
      <selection pane="topRight"/>
      <selection pane="bottomLeft"/>
      <selection pane="bottomRight" activeCell="AJ23" sqref="AJ23"/>
    </sheetView>
  </sheetViews>
  <sheetFormatPr defaultColWidth="9.140625" defaultRowHeight="14.25"/>
  <cols>
    <col min="1" max="1" width="7.140625" style="2" customWidth="1"/>
    <col min="2" max="3" width="19.5703125" style="2" customWidth="1"/>
    <col min="4" max="28" width="11.5703125" style="3" customWidth="1"/>
    <col min="29" max="29" width="10.7109375" style="3" customWidth="1"/>
    <col min="30" max="34" width="10.85546875" style="3" customWidth="1"/>
    <col min="35" max="35" width="10.7109375" style="3" customWidth="1"/>
    <col min="36" max="38" width="10.85546875" style="3" customWidth="1"/>
    <col min="39" max="39" width="10.7109375" style="3" customWidth="1"/>
    <col min="40" max="40" width="18.42578125" style="3" customWidth="1"/>
    <col min="41" max="16384" width="9.140625" style="3"/>
  </cols>
  <sheetData>
    <row r="1" spans="1:41">
      <c r="A1" s="90" t="s">
        <v>113</v>
      </c>
      <c r="B1" s="90"/>
      <c r="C1" s="90"/>
      <c r="D1" s="6"/>
    </row>
    <row r="2" spans="1:41" ht="15" customHeight="1">
      <c r="A2" s="90" t="s">
        <v>155</v>
      </c>
      <c r="B2" s="90"/>
      <c r="C2" s="140"/>
      <c r="D2" s="6"/>
    </row>
    <row r="3" spans="1:41">
      <c r="A3" s="90" t="s">
        <v>115</v>
      </c>
      <c r="B3" s="90"/>
      <c r="C3" s="90"/>
      <c r="D3" s="90"/>
    </row>
    <row r="4" spans="1:41">
      <c r="A4" s="4" t="s">
        <v>156</v>
      </c>
      <c r="B4" s="124"/>
      <c r="C4" s="124"/>
      <c r="D4" s="6"/>
      <c r="AK4" s="49" t="s">
        <v>117</v>
      </c>
      <c r="AL4" s="49"/>
    </row>
    <row r="5" spans="1:41" ht="15" customHeight="1">
      <c r="A5" s="7"/>
      <c r="B5" s="8"/>
      <c r="C5" s="8"/>
      <c r="D5" s="179" t="s">
        <v>118</v>
      </c>
      <c r="E5" s="180"/>
      <c r="F5" s="180"/>
      <c r="G5" s="180"/>
      <c r="H5" s="180"/>
      <c r="I5" s="180"/>
      <c r="J5" s="180"/>
      <c r="K5" s="100"/>
      <c r="L5" s="179" t="s">
        <v>118</v>
      </c>
      <c r="M5" s="180"/>
      <c r="N5" s="180"/>
      <c r="O5" s="180"/>
      <c r="P5" s="180"/>
      <c r="Q5" s="180"/>
      <c r="R5" s="180"/>
      <c r="S5" s="100"/>
      <c r="T5" s="179" t="s">
        <v>118</v>
      </c>
      <c r="U5" s="180"/>
      <c r="V5" s="180"/>
      <c r="W5" s="180"/>
      <c r="X5" s="180"/>
      <c r="Y5" s="180"/>
      <c r="Z5" s="180"/>
      <c r="AA5" s="180"/>
      <c r="AB5" s="100"/>
      <c r="AC5" s="8"/>
      <c r="AD5" s="179" t="s">
        <v>119</v>
      </c>
      <c r="AE5" s="189"/>
      <c r="AF5" s="189"/>
      <c r="AG5" s="189"/>
      <c r="AH5" s="189"/>
      <c r="AI5" s="189"/>
      <c r="AJ5" s="189"/>
      <c r="AK5" s="189"/>
      <c r="AL5" s="190"/>
    </row>
    <row r="6" spans="1:41" ht="52.5" customHeight="1">
      <c r="A6" s="191" t="s">
        <v>120</v>
      </c>
      <c r="B6" s="192"/>
      <c r="C6" s="10" t="s">
        <v>13</v>
      </c>
      <c r="D6" s="11" t="s">
        <v>14</v>
      </c>
      <c r="E6" s="11" t="s">
        <v>15</v>
      </c>
      <c r="F6" s="11" t="s">
        <v>16</v>
      </c>
      <c r="G6" s="11" t="s">
        <v>17</v>
      </c>
      <c r="H6" s="11" t="s">
        <v>18</v>
      </c>
      <c r="I6" s="11" t="s">
        <v>19</v>
      </c>
      <c r="J6" s="11" t="s">
        <v>20</v>
      </c>
      <c r="K6" s="11" t="s">
        <v>21</v>
      </c>
      <c r="L6" s="11" t="s">
        <v>22</v>
      </c>
      <c r="M6" s="11" t="s">
        <v>23</v>
      </c>
      <c r="N6" s="11" t="s">
        <v>24</v>
      </c>
      <c r="O6" s="11" t="s">
        <v>25</v>
      </c>
      <c r="P6" s="11" t="s">
        <v>26</v>
      </c>
      <c r="Q6" s="11" t="s">
        <v>27</v>
      </c>
      <c r="R6" s="11" t="s">
        <v>28</v>
      </c>
      <c r="S6" s="11" t="s">
        <v>29</v>
      </c>
      <c r="T6" s="11" t="s">
        <v>30</v>
      </c>
      <c r="U6" s="11" t="s">
        <v>31</v>
      </c>
      <c r="V6" s="11" t="s">
        <v>32</v>
      </c>
      <c r="W6" s="11" t="s">
        <v>33</v>
      </c>
      <c r="X6" s="11" t="s">
        <v>34</v>
      </c>
      <c r="Y6" s="11" t="s">
        <v>35</v>
      </c>
      <c r="Z6" s="11" t="s">
        <v>36</v>
      </c>
      <c r="AA6" s="11" t="s">
        <v>37</v>
      </c>
      <c r="AB6" s="52" t="s">
        <v>38</v>
      </c>
      <c r="AC6" s="59" t="s">
        <v>39</v>
      </c>
      <c r="AD6" s="15" t="s">
        <v>121</v>
      </c>
      <c r="AE6" s="16" t="s">
        <v>122</v>
      </c>
      <c r="AF6" s="59" t="s">
        <v>123</v>
      </c>
      <c r="AG6" s="15" t="s">
        <v>124</v>
      </c>
      <c r="AH6" s="16" t="s">
        <v>125</v>
      </c>
      <c r="AI6" s="59" t="s">
        <v>126</v>
      </c>
      <c r="AJ6" s="16" t="s">
        <v>127</v>
      </c>
      <c r="AK6" s="63" t="s">
        <v>128</v>
      </c>
      <c r="AL6" s="55" t="s">
        <v>129</v>
      </c>
    </row>
    <row r="7" spans="1:41" ht="15.75" customHeight="1">
      <c r="A7" s="185"/>
      <c r="B7" s="186"/>
      <c r="C7" s="12" t="s">
        <v>45</v>
      </c>
      <c r="D7" s="13" t="s">
        <v>46</v>
      </c>
      <c r="E7" s="13" t="s">
        <v>47</v>
      </c>
      <c r="F7" s="13" t="s">
        <v>48</v>
      </c>
      <c r="G7" s="13" t="s">
        <v>49</v>
      </c>
      <c r="H7" s="13" t="s">
        <v>50</v>
      </c>
      <c r="I7" s="13" t="s">
        <v>51</v>
      </c>
      <c r="J7" s="13" t="s">
        <v>52</v>
      </c>
      <c r="K7" s="13" t="s">
        <v>53</v>
      </c>
      <c r="L7" s="13" t="s">
        <v>54</v>
      </c>
      <c r="M7" s="13" t="s">
        <v>55</v>
      </c>
      <c r="N7" s="13" t="s">
        <v>56</v>
      </c>
      <c r="O7" s="13" t="s">
        <v>57</v>
      </c>
      <c r="P7" s="13" t="s">
        <v>58</v>
      </c>
      <c r="Q7" s="13" t="s">
        <v>59</v>
      </c>
      <c r="R7" s="13" t="s">
        <v>60</v>
      </c>
      <c r="S7" s="13" t="s">
        <v>61</v>
      </c>
      <c r="T7" s="13" t="s">
        <v>62</v>
      </c>
      <c r="U7" s="13" t="s">
        <v>63</v>
      </c>
      <c r="V7" s="13" t="s">
        <v>64</v>
      </c>
      <c r="W7" s="13" t="s">
        <v>65</v>
      </c>
      <c r="X7" s="13" t="s">
        <v>66</v>
      </c>
      <c r="Y7" s="13" t="s">
        <v>67</v>
      </c>
      <c r="Z7" s="13" t="s">
        <v>68</v>
      </c>
      <c r="AA7" s="13" t="s">
        <v>69</v>
      </c>
      <c r="AB7" s="13" t="s">
        <v>70</v>
      </c>
      <c r="AC7" s="56"/>
      <c r="AD7" s="13" t="s">
        <v>130</v>
      </c>
      <c r="AE7" s="13" t="s">
        <v>131</v>
      </c>
      <c r="AF7" s="101" t="s">
        <v>132</v>
      </c>
      <c r="AG7" s="13" t="s">
        <v>133</v>
      </c>
      <c r="AH7" s="13" t="s">
        <v>134</v>
      </c>
      <c r="AI7" s="56" t="s">
        <v>135</v>
      </c>
      <c r="AJ7" s="113" t="s">
        <v>136</v>
      </c>
      <c r="AK7" s="62" t="s">
        <v>137</v>
      </c>
      <c r="AL7" s="58" t="s">
        <v>138</v>
      </c>
    </row>
    <row r="8" spans="1:41" ht="54" customHeight="1">
      <c r="A8" s="185"/>
      <c r="B8" s="186"/>
      <c r="C8" s="14" t="s">
        <v>76</v>
      </c>
      <c r="D8" s="15" t="s">
        <v>77</v>
      </c>
      <c r="E8" s="16" t="s">
        <v>78</v>
      </c>
      <c r="F8" s="16" t="s">
        <v>79</v>
      </c>
      <c r="G8" s="16" t="s">
        <v>80</v>
      </c>
      <c r="H8" s="16" t="s">
        <v>81</v>
      </c>
      <c r="I8" s="16" t="s">
        <v>82</v>
      </c>
      <c r="J8" s="16" t="s">
        <v>83</v>
      </c>
      <c r="K8" s="16" t="s">
        <v>84</v>
      </c>
      <c r="L8" s="16" t="s">
        <v>85</v>
      </c>
      <c r="M8" s="16" t="s">
        <v>86</v>
      </c>
      <c r="N8" s="16" t="s">
        <v>87</v>
      </c>
      <c r="O8" s="16" t="s">
        <v>88</v>
      </c>
      <c r="P8" s="16" t="s">
        <v>89</v>
      </c>
      <c r="Q8" s="16" t="s">
        <v>90</v>
      </c>
      <c r="R8" s="16" t="s">
        <v>91</v>
      </c>
      <c r="S8" s="16" t="s">
        <v>92</v>
      </c>
      <c r="T8" s="16" t="s">
        <v>93</v>
      </c>
      <c r="U8" s="16" t="s">
        <v>31</v>
      </c>
      <c r="V8" s="16" t="s">
        <v>94</v>
      </c>
      <c r="W8" s="16" t="s">
        <v>95</v>
      </c>
      <c r="X8" s="16" t="s">
        <v>96</v>
      </c>
      <c r="Y8" s="16" t="s">
        <v>97</v>
      </c>
      <c r="Z8" s="16" t="s">
        <v>98</v>
      </c>
      <c r="AA8" s="16" t="s">
        <v>99</v>
      </c>
      <c r="AB8" s="16" t="s">
        <v>100</v>
      </c>
      <c r="AC8" s="56" t="s">
        <v>101</v>
      </c>
      <c r="AD8" s="102" t="s">
        <v>139</v>
      </c>
      <c r="AE8" s="103" t="s">
        <v>140</v>
      </c>
      <c r="AF8" s="104" t="s">
        <v>141</v>
      </c>
      <c r="AG8" s="102" t="s">
        <v>142</v>
      </c>
      <c r="AH8" s="103" t="s">
        <v>143</v>
      </c>
      <c r="AI8" s="56" t="s">
        <v>144</v>
      </c>
      <c r="AJ8" s="16" t="s">
        <v>145</v>
      </c>
      <c r="AK8" s="114" t="s">
        <v>146</v>
      </c>
      <c r="AL8" s="61" t="s">
        <v>147</v>
      </c>
    </row>
    <row r="9" spans="1:41" ht="15.75" customHeight="1">
      <c r="A9" s="187"/>
      <c r="B9" s="188"/>
      <c r="C9" s="91" t="s">
        <v>107</v>
      </c>
      <c r="D9" s="13" t="s">
        <v>46</v>
      </c>
      <c r="E9" s="13" t="s">
        <v>47</v>
      </c>
      <c r="F9" s="13" t="s">
        <v>48</v>
      </c>
      <c r="G9" s="13" t="s">
        <v>49</v>
      </c>
      <c r="H9" s="13" t="s">
        <v>50</v>
      </c>
      <c r="I9" s="13" t="s">
        <v>51</v>
      </c>
      <c r="J9" s="13" t="s">
        <v>52</v>
      </c>
      <c r="K9" s="13" t="s">
        <v>53</v>
      </c>
      <c r="L9" s="13" t="s">
        <v>54</v>
      </c>
      <c r="M9" s="13" t="s">
        <v>55</v>
      </c>
      <c r="N9" s="13" t="s">
        <v>56</v>
      </c>
      <c r="O9" s="13" t="s">
        <v>57</v>
      </c>
      <c r="P9" s="13" t="s">
        <v>58</v>
      </c>
      <c r="Q9" s="13" t="s">
        <v>59</v>
      </c>
      <c r="R9" s="13" t="s">
        <v>60</v>
      </c>
      <c r="S9" s="13" t="s">
        <v>61</v>
      </c>
      <c r="T9" s="13" t="s">
        <v>62</v>
      </c>
      <c r="U9" s="13" t="s">
        <v>63</v>
      </c>
      <c r="V9" s="13" t="s">
        <v>64</v>
      </c>
      <c r="W9" s="13" t="s">
        <v>65</v>
      </c>
      <c r="X9" s="13" t="s">
        <v>66</v>
      </c>
      <c r="Y9" s="13" t="s">
        <v>67</v>
      </c>
      <c r="Z9" s="13" t="s">
        <v>68</v>
      </c>
      <c r="AA9" s="13" t="s">
        <v>69</v>
      </c>
      <c r="AB9" s="13" t="s">
        <v>70</v>
      </c>
      <c r="AC9" s="101" t="s">
        <v>108</v>
      </c>
      <c r="AD9" s="13" t="s">
        <v>130</v>
      </c>
      <c r="AE9" s="13" t="s">
        <v>131</v>
      </c>
      <c r="AF9" s="56" t="s">
        <v>132</v>
      </c>
      <c r="AG9" s="13" t="s">
        <v>133</v>
      </c>
      <c r="AH9" s="13" t="s">
        <v>134</v>
      </c>
      <c r="AI9" s="56" t="s">
        <v>135</v>
      </c>
      <c r="AJ9" s="13" t="s">
        <v>136</v>
      </c>
      <c r="AK9" s="114" t="s">
        <v>137</v>
      </c>
      <c r="AL9" s="61" t="s">
        <v>138</v>
      </c>
      <c r="AN9" s="3" t="s">
        <v>0</v>
      </c>
    </row>
    <row r="10" spans="1:41">
      <c r="A10" s="18" t="s">
        <v>109</v>
      </c>
      <c r="B10" s="14" t="s">
        <v>13</v>
      </c>
      <c r="C10" s="19" t="s">
        <v>76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105"/>
      <c r="AG10" s="105"/>
      <c r="AH10" s="105"/>
      <c r="AI10" s="105"/>
      <c r="AJ10" s="105"/>
      <c r="AK10" s="105"/>
      <c r="AL10" s="115"/>
    </row>
    <row r="11" spans="1:41">
      <c r="A11" s="22" t="s">
        <v>46</v>
      </c>
      <c r="B11" s="23" t="s">
        <v>14</v>
      </c>
      <c r="C11" s="23" t="s">
        <v>77</v>
      </c>
      <c r="D11" s="24">
        <v>65481.756435245297</v>
      </c>
      <c r="E11" s="24">
        <v>4.9063587207567201</v>
      </c>
      <c r="F11" s="24">
        <v>0.57973844929906104</v>
      </c>
      <c r="G11" s="24">
        <v>1.17265796539252</v>
      </c>
      <c r="H11" s="24">
        <v>19114.264719463299</v>
      </c>
      <c r="I11" s="24">
        <v>494.217399906411</v>
      </c>
      <c r="J11" s="24">
        <v>1265.5590590787299</v>
      </c>
      <c r="K11" s="24">
        <v>1619.75807179853</v>
      </c>
      <c r="L11" s="24">
        <v>0</v>
      </c>
      <c r="M11" s="24">
        <v>19.940628835408599</v>
      </c>
      <c r="N11" s="24">
        <v>73.158297864819005</v>
      </c>
      <c r="O11" s="24">
        <v>0.44763079874026401</v>
      </c>
      <c r="P11" s="24">
        <v>0</v>
      </c>
      <c r="Q11" s="24">
        <v>0</v>
      </c>
      <c r="R11" s="24">
        <v>635.25350064439397</v>
      </c>
      <c r="S11" s="24">
        <v>6733.5814572953996</v>
      </c>
      <c r="T11" s="24">
        <v>3669.8556753694402</v>
      </c>
      <c r="U11" s="24">
        <v>6.4636157570744803</v>
      </c>
      <c r="V11" s="24">
        <v>0</v>
      </c>
      <c r="W11" s="24">
        <v>0</v>
      </c>
      <c r="X11" s="24">
        <v>320.47692240936402</v>
      </c>
      <c r="Y11" s="24">
        <v>90.195475291553095</v>
      </c>
      <c r="Z11" s="24">
        <v>13.7784112083036</v>
      </c>
      <c r="AA11" s="24">
        <v>10.1762430540139</v>
      </c>
      <c r="AB11" s="24">
        <v>117.831288492186</v>
      </c>
      <c r="AC11" s="66">
        <f t="shared" ref="AC11:AC35" si="0">SUM(D11:AB11)</f>
        <v>99673.373587648399</v>
      </c>
      <c r="AD11" s="93">
        <v>188473.55434440501</v>
      </c>
      <c r="AE11" s="65">
        <v>311.90348913693401</v>
      </c>
      <c r="AF11" s="66">
        <f>SUM(AD11:AE11)</f>
        <v>188785.45783354199</v>
      </c>
      <c r="AG11" s="93">
        <v>8118.1156864106997</v>
      </c>
      <c r="AH11" s="65">
        <v>0</v>
      </c>
      <c r="AI11" s="66">
        <f>SUM(AG11:AH11)</f>
        <v>8118.1156864106997</v>
      </c>
      <c r="AJ11" s="67">
        <v>3172.3662920065999</v>
      </c>
      <c r="AK11" s="66">
        <f>AJ11+AF11+AI11</f>
        <v>200075.93981195899</v>
      </c>
      <c r="AL11" s="116">
        <f>AK11+AC11</f>
        <v>299749.31339960702</v>
      </c>
      <c r="AM11" s="69"/>
      <c r="AN11" s="117"/>
      <c r="AO11" s="122"/>
    </row>
    <row r="12" spans="1:41">
      <c r="A12" s="22" t="s">
        <v>47</v>
      </c>
      <c r="B12" s="25" t="s">
        <v>15</v>
      </c>
      <c r="C12" s="25" t="s">
        <v>78</v>
      </c>
      <c r="D12" s="24">
        <v>0.22420565997316</v>
      </c>
      <c r="E12" s="24">
        <v>67.912175339891704</v>
      </c>
      <c r="F12" s="24">
        <v>0.123167518483678</v>
      </c>
      <c r="G12" s="24">
        <v>0</v>
      </c>
      <c r="H12" s="24">
        <v>477.18009183344498</v>
      </c>
      <c r="I12" s="24">
        <v>0</v>
      </c>
      <c r="J12" s="24">
        <v>0.50659128981943202</v>
      </c>
      <c r="K12" s="24">
        <v>5.0590577470109599</v>
      </c>
      <c r="L12" s="24">
        <v>0</v>
      </c>
      <c r="M12" s="24">
        <v>0</v>
      </c>
      <c r="N12" s="24">
        <v>23.532994011550201</v>
      </c>
      <c r="O12" s="24">
        <v>0</v>
      </c>
      <c r="P12" s="24">
        <v>0</v>
      </c>
      <c r="Q12" s="24">
        <v>0</v>
      </c>
      <c r="R12" s="24">
        <v>106.623813942192</v>
      </c>
      <c r="S12" s="24">
        <v>37.297914193874099</v>
      </c>
      <c r="T12" s="24">
        <v>1330.0036358216601</v>
      </c>
      <c r="U12" s="24">
        <v>0</v>
      </c>
      <c r="V12" s="24">
        <v>0</v>
      </c>
      <c r="W12" s="24">
        <v>0</v>
      </c>
      <c r="X12" s="24">
        <v>46.060858166459901</v>
      </c>
      <c r="Y12" s="24">
        <v>18.007103827115301</v>
      </c>
      <c r="Z12" s="24">
        <v>47.876136697884697</v>
      </c>
      <c r="AA12" s="24">
        <v>27.227676328568201</v>
      </c>
      <c r="AB12" s="24">
        <v>57.4484326660656</v>
      </c>
      <c r="AC12" s="70">
        <f t="shared" si="0"/>
        <v>2245.0838550439898</v>
      </c>
      <c r="AD12" s="93">
        <v>2073.8396966789901</v>
      </c>
      <c r="AE12" s="65">
        <v>14.8136590589943</v>
      </c>
      <c r="AF12" s="70">
        <f t="shared" ref="AF12:AF35" si="1">SUM(AD12:AE12)</f>
        <v>2088.6533557379898</v>
      </c>
      <c r="AG12" s="93">
        <v>0</v>
      </c>
      <c r="AH12" s="65">
        <v>0</v>
      </c>
      <c r="AI12" s="70">
        <f t="shared" ref="AI12:AI35" si="2">SUM(AG12:AH12)</f>
        <v>0</v>
      </c>
      <c r="AJ12" s="67">
        <v>796.64844968739203</v>
      </c>
      <c r="AK12" s="70">
        <f t="shared" ref="AK12:AK35" si="3">AJ12+AF12+AI12</f>
        <v>2885.3018054253798</v>
      </c>
      <c r="AL12" s="116">
        <f t="shared" ref="AL12:AL35" si="4">AK12+AC12</f>
        <v>5130.3856604693701</v>
      </c>
      <c r="AM12" s="69"/>
      <c r="AN12" s="117"/>
      <c r="AO12" s="122"/>
    </row>
    <row r="13" spans="1:41">
      <c r="A13" s="22" t="s">
        <v>48</v>
      </c>
      <c r="B13" s="25" t="s">
        <v>16</v>
      </c>
      <c r="C13" s="25" t="s">
        <v>79</v>
      </c>
      <c r="D13" s="24">
        <v>8.8307786710751692</v>
      </c>
      <c r="E13" s="24">
        <v>0</v>
      </c>
      <c r="F13" s="24">
        <v>298.60967743104197</v>
      </c>
      <c r="G13" s="24">
        <v>94.920412773697095</v>
      </c>
      <c r="H13" s="24">
        <v>0.23762147495285799</v>
      </c>
      <c r="I13" s="24">
        <v>0</v>
      </c>
      <c r="J13" s="24">
        <v>0.18461255960362</v>
      </c>
      <c r="K13" s="24">
        <v>1.99291100809401</v>
      </c>
      <c r="L13" s="24">
        <v>6522.1500068781097</v>
      </c>
      <c r="M13" s="24">
        <v>57.070562256126401</v>
      </c>
      <c r="N13" s="24">
        <v>2228.7642747140098</v>
      </c>
      <c r="O13" s="24">
        <v>718.27879782994205</v>
      </c>
      <c r="P13" s="24">
        <v>0</v>
      </c>
      <c r="Q13" s="24">
        <v>0</v>
      </c>
      <c r="R13" s="24">
        <v>6475.0545120674597</v>
      </c>
      <c r="S13" s="24">
        <v>54.169818829379203</v>
      </c>
      <c r="T13" s="24">
        <v>0</v>
      </c>
      <c r="U13" s="24">
        <v>9.5572297104369195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70">
        <f t="shared" si="0"/>
        <v>16469.821216203902</v>
      </c>
      <c r="AD13" s="93">
        <v>0</v>
      </c>
      <c r="AE13" s="65">
        <v>0</v>
      </c>
      <c r="AF13" s="70">
        <f t="shared" si="1"/>
        <v>0</v>
      </c>
      <c r="AG13" s="93">
        <v>0</v>
      </c>
      <c r="AH13" s="65">
        <v>3349.5032994766002</v>
      </c>
      <c r="AI13" s="70">
        <f t="shared" si="2"/>
        <v>3349.5032994766002</v>
      </c>
      <c r="AJ13" s="67">
        <v>17052.917181996501</v>
      </c>
      <c r="AK13" s="70">
        <f t="shared" si="3"/>
        <v>20402.420481473098</v>
      </c>
      <c r="AL13" s="116">
        <f t="shared" si="4"/>
        <v>36872.241697676996</v>
      </c>
      <c r="AM13" s="69"/>
      <c r="AN13" s="117"/>
      <c r="AO13" s="122"/>
    </row>
    <row r="14" spans="1:41">
      <c r="A14" s="22" t="s">
        <v>49</v>
      </c>
      <c r="B14" s="25" t="s">
        <v>17</v>
      </c>
      <c r="C14" s="25" t="s">
        <v>80</v>
      </c>
      <c r="D14" s="24">
        <v>3.1465277527649498</v>
      </c>
      <c r="E14" s="24">
        <v>0.13701412345063901</v>
      </c>
      <c r="F14" s="24">
        <v>544.61093746284303</v>
      </c>
      <c r="G14" s="24">
        <v>2401.3514551754702</v>
      </c>
      <c r="H14" s="24">
        <v>17.7471270776696</v>
      </c>
      <c r="I14" s="24">
        <v>0</v>
      </c>
      <c r="J14" s="24">
        <v>19.892065069934201</v>
      </c>
      <c r="K14" s="24">
        <v>108.59164289566399</v>
      </c>
      <c r="L14" s="24">
        <v>0.19023573273855199</v>
      </c>
      <c r="M14" s="24">
        <v>152.53144664381901</v>
      </c>
      <c r="N14" s="24">
        <v>4300.6006895516603</v>
      </c>
      <c r="O14" s="24">
        <v>349.381399485305</v>
      </c>
      <c r="P14" s="24">
        <v>5.8922159990585596</v>
      </c>
      <c r="Q14" s="24">
        <v>2.0577782575996002</v>
      </c>
      <c r="R14" s="24">
        <v>9014.0114271155708</v>
      </c>
      <c r="S14" s="24">
        <v>845.73927047358598</v>
      </c>
      <c r="T14" s="24">
        <v>0</v>
      </c>
      <c r="U14" s="24">
        <v>459.83304846094001</v>
      </c>
      <c r="V14" s="24">
        <v>0</v>
      </c>
      <c r="W14" s="24">
        <v>0</v>
      </c>
      <c r="X14" s="24">
        <v>7.1300422724267296</v>
      </c>
      <c r="Y14" s="24">
        <v>0</v>
      </c>
      <c r="Z14" s="24">
        <v>0</v>
      </c>
      <c r="AA14" s="24">
        <v>0</v>
      </c>
      <c r="AB14" s="24">
        <v>49.386891228908901</v>
      </c>
      <c r="AC14" s="70">
        <f t="shared" si="0"/>
        <v>18282.2312147794</v>
      </c>
      <c r="AD14" s="93">
        <v>1005.03257274778</v>
      </c>
      <c r="AE14" s="65">
        <v>0</v>
      </c>
      <c r="AF14" s="70">
        <f t="shared" si="1"/>
        <v>1005.03257274778</v>
      </c>
      <c r="AG14" s="93">
        <v>0</v>
      </c>
      <c r="AH14" s="65">
        <v>1351.1179171234101</v>
      </c>
      <c r="AI14" s="70">
        <f t="shared" si="2"/>
        <v>1351.1179171234101</v>
      </c>
      <c r="AJ14" s="67">
        <v>11790.361751346099</v>
      </c>
      <c r="AK14" s="70">
        <f t="shared" si="3"/>
        <v>14146.5122412172</v>
      </c>
      <c r="AL14" s="116">
        <f t="shared" si="4"/>
        <v>32428.743455996599</v>
      </c>
      <c r="AM14" s="69"/>
      <c r="AN14" s="117"/>
      <c r="AO14" s="122"/>
    </row>
    <row r="15" spans="1:41">
      <c r="A15" s="22" t="s">
        <v>50</v>
      </c>
      <c r="B15" s="25" t="s">
        <v>18</v>
      </c>
      <c r="C15" s="25" t="s">
        <v>81</v>
      </c>
      <c r="D15" s="24">
        <v>1748.2182611691801</v>
      </c>
      <c r="E15" s="24">
        <v>1251.8061522784701</v>
      </c>
      <c r="F15" s="24">
        <v>2.1736799803331599</v>
      </c>
      <c r="G15" s="24">
        <v>100.519592766369</v>
      </c>
      <c r="H15" s="24">
        <v>6576.6341928031097</v>
      </c>
      <c r="I15" s="24">
        <v>0</v>
      </c>
      <c r="J15" s="24">
        <v>42.724633638926598</v>
      </c>
      <c r="K15" s="24">
        <v>71.979832051283097</v>
      </c>
      <c r="L15" s="24">
        <v>0.48125503130305802</v>
      </c>
      <c r="M15" s="24">
        <v>10.146560218855999</v>
      </c>
      <c r="N15" s="24">
        <v>0.80135773507873698</v>
      </c>
      <c r="O15" s="24">
        <v>4.2942191988729001E-3</v>
      </c>
      <c r="P15" s="24">
        <v>0</v>
      </c>
      <c r="Q15" s="24">
        <v>0</v>
      </c>
      <c r="R15" s="24">
        <v>103.349044989966</v>
      </c>
      <c r="S15" s="24">
        <v>7545.0746819206597</v>
      </c>
      <c r="T15" s="24">
        <v>12583.728860957401</v>
      </c>
      <c r="U15" s="24">
        <v>0.70186543173897697</v>
      </c>
      <c r="V15" s="24">
        <v>20.626313868693</v>
      </c>
      <c r="W15" s="24">
        <v>0</v>
      </c>
      <c r="X15" s="24">
        <v>78.199795963960298</v>
      </c>
      <c r="Y15" s="24">
        <v>1717.45518702756</v>
      </c>
      <c r="Z15" s="24">
        <v>498.16845884217901</v>
      </c>
      <c r="AA15" s="24">
        <v>1080.78246002623</v>
      </c>
      <c r="AB15" s="24">
        <v>2547.6690313464201</v>
      </c>
      <c r="AC15" s="70">
        <f t="shared" si="0"/>
        <v>35981.245512267</v>
      </c>
      <c r="AD15" s="93">
        <v>201130.37518467099</v>
      </c>
      <c r="AE15" s="65">
        <v>0</v>
      </c>
      <c r="AF15" s="70">
        <f t="shared" si="1"/>
        <v>201130.37518467099</v>
      </c>
      <c r="AG15" s="93">
        <v>0</v>
      </c>
      <c r="AH15" s="65">
        <v>7076.6146463691803</v>
      </c>
      <c r="AI15" s="70">
        <f t="shared" si="2"/>
        <v>7076.6146463691803</v>
      </c>
      <c r="AJ15" s="67">
        <v>6782.8501383576204</v>
      </c>
      <c r="AK15" s="70">
        <f t="shared" si="3"/>
        <v>214989.839969397</v>
      </c>
      <c r="AL15" s="116">
        <f t="shared" si="4"/>
        <v>250971.08548166399</v>
      </c>
      <c r="AM15" s="69"/>
      <c r="AN15" s="117"/>
      <c r="AO15" s="122"/>
    </row>
    <row r="16" spans="1:41">
      <c r="A16" s="22" t="s">
        <v>51</v>
      </c>
      <c r="B16" s="25" t="s">
        <v>19</v>
      </c>
      <c r="C16" s="25" t="s">
        <v>82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70">
        <f t="shared" si="0"/>
        <v>0</v>
      </c>
      <c r="AD16" s="93">
        <v>20275.076693532399</v>
      </c>
      <c r="AE16" s="65">
        <v>0</v>
      </c>
      <c r="AF16" s="70">
        <f t="shared" si="1"/>
        <v>20275.076693532399</v>
      </c>
      <c r="AG16" s="93">
        <v>0</v>
      </c>
      <c r="AH16" s="65">
        <v>304.71110773085701</v>
      </c>
      <c r="AI16" s="70">
        <f t="shared" si="2"/>
        <v>304.71110773085701</v>
      </c>
      <c r="AJ16" s="67">
        <v>0</v>
      </c>
      <c r="AK16" s="70">
        <f t="shared" si="3"/>
        <v>20579.787801263199</v>
      </c>
      <c r="AL16" s="116">
        <f t="shared" si="4"/>
        <v>20579.787801263199</v>
      </c>
      <c r="AM16" s="69"/>
      <c r="AN16" s="117"/>
      <c r="AO16" s="122"/>
    </row>
    <row r="17" spans="1:41">
      <c r="A17" s="22" t="s">
        <v>52</v>
      </c>
      <c r="B17" s="25" t="s">
        <v>20</v>
      </c>
      <c r="C17" s="25" t="s">
        <v>83</v>
      </c>
      <c r="D17" s="24">
        <v>0.19243574507391001</v>
      </c>
      <c r="E17" s="24">
        <v>232.95225711126901</v>
      </c>
      <c r="F17" s="24">
        <v>4.80415241258624</v>
      </c>
      <c r="G17" s="24">
        <v>23.744584511105099</v>
      </c>
      <c r="H17" s="24">
        <v>319.99414029923901</v>
      </c>
      <c r="I17" s="24">
        <v>5.4953801099598802</v>
      </c>
      <c r="J17" s="24">
        <v>11062.6673912716</v>
      </c>
      <c r="K17" s="24">
        <v>858.73179102551205</v>
      </c>
      <c r="L17" s="24">
        <v>0.115590396041897</v>
      </c>
      <c r="M17" s="24">
        <v>336.69817240717299</v>
      </c>
      <c r="N17" s="24">
        <v>57.195604631534998</v>
      </c>
      <c r="O17" s="24">
        <v>33.080107365073097</v>
      </c>
      <c r="P17" s="24">
        <v>1.2031516368425099</v>
      </c>
      <c r="Q17" s="24">
        <v>1.2185820265149201</v>
      </c>
      <c r="R17" s="24">
        <v>2095.99862205729</v>
      </c>
      <c r="S17" s="24">
        <v>1844.32651108346</v>
      </c>
      <c r="T17" s="24">
        <v>316.15009498643201</v>
      </c>
      <c r="U17" s="24">
        <v>215.98050351987399</v>
      </c>
      <c r="V17" s="24">
        <v>18.875319592554401</v>
      </c>
      <c r="W17" s="24">
        <v>0</v>
      </c>
      <c r="X17" s="24">
        <v>2166.8168035158301</v>
      </c>
      <c r="Y17" s="24">
        <v>689.54448637737096</v>
      </c>
      <c r="Z17" s="24">
        <v>151.32882774115299</v>
      </c>
      <c r="AA17" s="24">
        <v>137.08753428690801</v>
      </c>
      <c r="AB17" s="24">
        <v>529.38380528079904</v>
      </c>
      <c r="AC17" s="70">
        <f t="shared" si="0"/>
        <v>21103.585849391198</v>
      </c>
      <c r="AD17" s="93">
        <v>35493.970164582701</v>
      </c>
      <c r="AE17" s="65">
        <v>0</v>
      </c>
      <c r="AF17" s="70">
        <f t="shared" si="1"/>
        <v>35493.970164582701</v>
      </c>
      <c r="AG17" s="93">
        <v>0</v>
      </c>
      <c r="AH17" s="65">
        <v>1498.47110581071</v>
      </c>
      <c r="AI17" s="70">
        <f t="shared" si="2"/>
        <v>1498.47110581071</v>
      </c>
      <c r="AJ17" s="67">
        <v>57543.196005897997</v>
      </c>
      <c r="AK17" s="70">
        <f t="shared" si="3"/>
        <v>94535.637276291498</v>
      </c>
      <c r="AL17" s="116">
        <f t="shared" si="4"/>
        <v>115639.223125683</v>
      </c>
      <c r="AM17" s="69"/>
      <c r="AN17" s="117"/>
      <c r="AO17" s="122"/>
    </row>
    <row r="18" spans="1:41">
      <c r="A18" s="22" t="s">
        <v>53</v>
      </c>
      <c r="B18" s="26" t="s">
        <v>21</v>
      </c>
      <c r="C18" s="26" t="s">
        <v>84</v>
      </c>
      <c r="D18" s="24">
        <v>25.932512957066599</v>
      </c>
      <c r="E18" s="24">
        <v>39.781151827050898</v>
      </c>
      <c r="F18" s="24">
        <v>144.36162700818201</v>
      </c>
      <c r="G18" s="24">
        <v>1588.96091038502</v>
      </c>
      <c r="H18" s="24">
        <v>1108.9107640406301</v>
      </c>
      <c r="I18" s="24">
        <v>17.8119236914211</v>
      </c>
      <c r="J18" s="24">
        <v>898.04588206983499</v>
      </c>
      <c r="K18" s="24">
        <v>18364.865398037298</v>
      </c>
      <c r="L18" s="24">
        <v>1.7134182587708401E-2</v>
      </c>
      <c r="M18" s="24">
        <v>506.43865893284402</v>
      </c>
      <c r="N18" s="24">
        <v>2900.1368960008799</v>
      </c>
      <c r="O18" s="24">
        <v>2224.9087462857401</v>
      </c>
      <c r="P18" s="24">
        <v>128.35699178621499</v>
      </c>
      <c r="Q18" s="24">
        <v>96.323352178637904</v>
      </c>
      <c r="R18" s="24">
        <v>5211.3792802104499</v>
      </c>
      <c r="S18" s="24">
        <v>6254.08785436576</v>
      </c>
      <c r="T18" s="24">
        <v>579.42637977079698</v>
      </c>
      <c r="U18" s="24">
        <v>762.22695698103496</v>
      </c>
      <c r="V18" s="24">
        <v>5233.5431087876004</v>
      </c>
      <c r="W18" s="24">
        <v>187.83332993340099</v>
      </c>
      <c r="X18" s="24">
        <v>3630.20786739805</v>
      </c>
      <c r="Y18" s="24">
        <v>2910.55641434565</v>
      </c>
      <c r="Z18" s="24">
        <v>1509.27726810063</v>
      </c>
      <c r="AA18" s="24">
        <v>485.671162559506</v>
      </c>
      <c r="AB18" s="24">
        <v>5230.5947931449</v>
      </c>
      <c r="AC18" s="70">
        <f t="shared" si="0"/>
        <v>60039.656364981303</v>
      </c>
      <c r="AD18" s="93">
        <v>29756.110329703301</v>
      </c>
      <c r="AE18" s="65">
        <v>415</v>
      </c>
      <c r="AF18" s="70">
        <f t="shared" si="1"/>
        <v>30171.110329703301</v>
      </c>
      <c r="AG18" s="93">
        <v>1389.00409234931</v>
      </c>
      <c r="AH18" s="65">
        <v>3302.5616631559201</v>
      </c>
      <c r="AI18" s="70">
        <f t="shared" si="2"/>
        <v>4691.5657555052303</v>
      </c>
      <c r="AJ18" s="67">
        <v>6839.66584086069</v>
      </c>
      <c r="AK18" s="70">
        <f t="shared" si="3"/>
        <v>41702.341926069203</v>
      </c>
      <c r="AL18" s="116">
        <f t="shared" si="4"/>
        <v>101741.99829105</v>
      </c>
      <c r="AM18" s="69"/>
      <c r="AN18" s="117"/>
      <c r="AO18" s="122"/>
    </row>
    <row r="19" spans="1:41">
      <c r="A19" s="22" t="s">
        <v>54</v>
      </c>
      <c r="B19" s="26" t="s">
        <v>22</v>
      </c>
      <c r="C19" s="26" t="s">
        <v>85</v>
      </c>
      <c r="D19" s="24">
        <v>1878.21516827799</v>
      </c>
      <c r="E19" s="24">
        <v>712.68624882476297</v>
      </c>
      <c r="F19" s="24">
        <v>308.90017288764</v>
      </c>
      <c r="G19" s="24">
        <v>4041.90134904669</v>
      </c>
      <c r="H19" s="24">
        <v>608.67892239144305</v>
      </c>
      <c r="I19" s="24">
        <v>29.513732017407101</v>
      </c>
      <c r="J19" s="24">
        <v>307.64996613051301</v>
      </c>
      <c r="K19" s="24">
        <v>604.38008161731898</v>
      </c>
      <c r="L19" s="24">
        <v>401.58177107832802</v>
      </c>
      <c r="M19" s="24">
        <v>233.58507177132901</v>
      </c>
      <c r="N19" s="24">
        <v>5097.49652328922</v>
      </c>
      <c r="O19" s="24">
        <v>3749.3464825685001</v>
      </c>
      <c r="P19" s="24">
        <v>8.4748532330575905</v>
      </c>
      <c r="Q19" s="24">
        <v>1006.60247833618</v>
      </c>
      <c r="R19" s="24">
        <v>25858.992862036699</v>
      </c>
      <c r="S19" s="24">
        <v>14942.265056092199</v>
      </c>
      <c r="T19" s="24">
        <v>651.03076306687205</v>
      </c>
      <c r="U19" s="24">
        <v>21061.873442328</v>
      </c>
      <c r="V19" s="24">
        <v>227.643573721845</v>
      </c>
      <c r="W19" s="24">
        <v>57.892192833141699</v>
      </c>
      <c r="X19" s="24">
        <v>5081.7051526019004</v>
      </c>
      <c r="Y19" s="24">
        <v>2067.6593371684598</v>
      </c>
      <c r="Z19" s="24">
        <v>747.14913954230201</v>
      </c>
      <c r="AA19" s="24">
        <v>956.24192708891303</v>
      </c>
      <c r="AB19" s="24">
        <v>2222.0958602748501</v>
      </c>
      <c r="AC19" s="70">
        <f t="shared" si="0"/>
        <v>92863.562128225603</v>
      </c>
      <c r="AD19" s="93">
        <v>18260.2956746128</v>
      </c>
      <c r="AE19" s="65">
        <v>0</v>
      </c>
      <c r="AF19" s="70">
        <f t="shared" si="1"/>
        <v>18260.2956746128</v>
      </c>
      <c r="AG19" s="93">
        <v>0</v>
      </c>
      <c r="AH19" s="65">
        <v>908.05857425261797</v>
      </c>
      <c r="AI19" s="70">
        <f t="shared" si="2"/>
        <v>908.05857425261797</v>
      </c>
      <c r="AJ19" s="67">
        <v>1464.6998797245401</v>
      </c>
      <c r="AK19" s="70">
        <f t="shared" si="3"/>
        <v>20633.05412859</v>
      </c>
      <c r="AL19" s="116">
        <f t="shared" si="4"/>
        <v>113496.61625681601</v>
      </c>
      <c r="AM19" s="69"/>
      <c r="AN19" s="117"/>
      <c r="AO19" s="122"/>
    </row>
    <row r="20" spans="1:41">
      <c r="A20" s="22" t="s">
        <v>55</v>
      </c>
      <c r="B20" s="26" t="s">
        <v>23</v>
      </c>
      <c r="C20" s="26" t="s">
        <v>86</v>
      </c>
      <c r="D20" s="24">
        <v>8789.8839642960193</v>
      </c>
      <c r="E20" s="24">
        <v>7.8051638093463298</v>
      </c>
      <c r="F20" s="24">
        <v>493.87698700357402</v>
      </c>
      <c r="G20" s="24">
        <v>1013.3367424532501</v>
      </c>
      <c r="H20" s="24">
        <v>3346.1752452660298</v>
      </c>
      <c r="I20" s="24">
        <v>22.259039655822601</v>
      </c>
      <c r="J20" s="24">
        <v>628.27131255422796</v>
      </c>
      <c r="K20" s="24">
        <v>2111.6255282939401</v>
      </c>
      <c r="L20" s="24">
        <v>65.912189085298706</v>
      </c>
      <c r="M20" s="24">
        <v>6737.7738711954698</v>
      </c>
      <c r="N20" s="24">
        <v>1089.6294883840401</v>
      </c>
      <c r="O20" s="24">
        <v>3839.6760996739899</v>
      </c>
      <c r="P20" s="24">
        <v>141.73941525135001</v>
      </c>
      <c r="Q20" s="24">
        <v>198.365884605411</v>
      </c>
      <c r="R20" s="24">
        <v>5731.3779967445798</v>
      </c>
      <c r="S20" s="24">
        <v>1755.7445173373101</v>
      </c>
      <c r="T20" s="24">
        <v>374.131691662371</v>
      </c>
      <c r="U20" s="24">
        <v>1058.90414662803</v>
      </c>
      <c r="V20" s="24">
        <v>314.35373892594703</v>
      </c>
      <c r="W20" s="24">
        <v>88.329752750755702</v>
      </c>
      <c r="X20" s="24">
        <v>632.67141426673197</v>
      </c>
      <c r="Y20" s="24">
        <v>723.19443586679199</v>
      </c>
      <c r="Z20" s="24">
        <v>670.45246108080505</v>
      </c>
      <c r="AA20" s="24">
        <v>6773.0778211650504</v>
      </c>
      <c r="AB20" s="24">
        <v>1805.09427071293</v>
      </c>
      <c r="AC20" s="70">
        <f t="shared" si="0"/>
        <v>48413.663178668998</v>
      </c>
      <c r="AD20" s="93">
        <v>45273.756691153998</v>
      </c>
      <c r="AE20" s="65">
        <v>0</v>
      </c>
      <c r="AF20" s="70">
        <f t="shared" si="1"/>
        <v>45273.756691153998</v>
      </c>
      <c r="AG20" s="93">
        <v>1.4097441616995201</v>
      </c>
      <c r="AH20" s="65">
        <v>1500.84557436098</v>
      </c>
      <c r="AI20" s="70">
        <f t="shared" si="2"/>
        <v>1502.25531852268</v>
      </c>
      <c r="AJ20" s="67">
        <v>1772.3704620384699</v>
      </c>
      <c r="AK20" s="70">
        <f t="shared" si="3"/>
        <v>48548.382471715202</v>
      </c>
      <c r="AL20" s="116">
        <f t="shared" si="4"/>
        <v>96962.0456503842</v>
      </c>
      <c r="AM20" s="69"/>
      <c r="AN20" s="117"/>
      <c r="AO20" s="122"/>
    </row>
    <row r="21" spans="1:41">
      <c r="A21" s="22" t="s">
        <v>56</v>
      </c>
      <c r="B21" s="26" t="s">
        <v>24</v>
      </c>
      <c r="C21" s="26" t="s">
        <v>87</v>
      </c>
      <c r="D21" s="24">
        <v>2111.0199925420602</v>
      </c>
      <c r="E21" s="24">
        <v>2.5565271920293902</v>
      </c>
      <c r="F21" s="24">
        <v>0</v>
      </c>
      <c r="G21" s="24">
        <v>1611.19928837982</v>
      </c>
      <c r="H21" s="24">
        <v>551.33547977865896</v>
      </c>
      <c r="I21" s="24">
        <v>4.0751189223880004</v>
      </c>
      <c r="J21" s="24">
        <v>8.6594442658283501</v>
      </c>
      <c r="K21" s="24">
        <v>68.844632440414401</v>
      </c>
      <c r="L21" s="24">
        <v>8.85819154876617</v>
      </c>
      <c r="M21" s="24">
        <v>671.82733050730894</v>
      </c>
      <c r="N21" s="24">
        <v>10163.1935694112</v>
      </c>
      <c r="O21" s="24">
        <v>1218.2358474212699</v>
      </c>
      <c r="P21" s="24">
        <v>12.546819887115801</v>
      </c>
      <c r="Q21" s="24">
        <v>64.3971724271927</v>
      </c>
      <c r="R21" s="24">
        <v>115987.80033193799</v>
      </c>
      <c r="S21" s="24">
        <v>5871.8082703213204</v>
      </c>
      <c r="T21" s="24">
        <v>553.49901528220903</v>
      </c>
      <c r="U21" s="24">
        <v>114.265252802424</v>
      </c>
      <c r="V21" s="24">
        <v>38.645808978199497</v>
      </c>
      <c r="W21" s="24">
        <v>0</v>
      </c>
      <c r="X21" s="24">
        <v>112.73634839685501</v>
      </c>
      <c r="Y21" s="24">
        <v>0</v>
      </c>
      <c r="Z21" s="24">
        <v>0</v>
      </c>
      <c r="AA21" s="24">
        <v>0</v>
      </c>
      <c r="AB21" s="24">
        <v>38.7824223672934</v>
      </c>
      <c r="AC21" s="70">
        <f t="shared" si="0"/>
        <v>139214.28686481001</v>
      </c>
      <c r="AD21" s="93">
        <v>2503.2872188924698</v>
      </c>
      <c r="AE21" s="65">
        <v>0</v>
      </c>
      <c r="AF21" s="70">
        <f t="shared" si="1"/>
        <v>2503.2872188924698</v>
      </c>
      <c r="AG21" s="93">
        <v>0</v>
      </c>
      <c r="AH21" s="65">
        <v>5744.5537223438296</v>
      </c>
      <c r="AI21" s="70">
        <f t="shared" si="2"/>
        <v>5744.5537223438296</v>
      </c>
      <c r="AJ21" s="67">
        <v>5093.4004691154196</v>
      </c>
      <c r="AK21" s="70">
        <f t="shared" si="3"/>
        <v>13341.2414103517</v>
      </c>
      <c r="AL21" s="116">
        <f t="shared" si="4"/>
        <v>152555.52827516201</v>
      </c>
      <c r="AM21" s="69"/>
      <c r="AN21" s="117"/>
      <c r="AO21" s="122"/>
    </row>
    <row r="22" spans="1:41">
      <c r="A22" s="22" t="s">
        <v>57</v>
      </c>
      <c r="B22" s="26" t="s">
        <v>25</v>
      </c>
      <c r="C22" s="26" t="s">
        <v>88</v>
      </c>
      <c r="D22" s="24">
        <v>13.321166285125599</v>
      </c>
      <c r="E22" s="24">
        <v>5.1080223170989996</v>
      </c>
      <c r="F22" s="24">
        <v>2631.42417275561</v>
      </c>
      <c r="G22" s="24">
        <v>2284.95337962029</v>
      </c>
      <c r="H22" s="24">
        <v>1685.63912804289</v>
      </c>
      <c r="I22" s="24">
        <v>10.8401876047076</v>
      </c>
      <c r="J22" s="24">
        <v>70.049501601737603</v>
      </c>
      <c r="K22" s="24">
        <v>3736.26478946918</v>
      </c>
      <c r="L22" s="24">
        <v>86.326975149354993</v>
      </c>
      <c r="M22" s="24">
        <v>469.413848857</v>
      </c>
      <c r="N22" s="24">
        <v>983.89667175707496</v>
      </c>
      <c r="O22" s="24">
        <v>16536.957629637898</v>
      </c>
      <c r="P22" s="24">
        <v>348.89281090599599</v>
      </c>
      <c r="Q22" s="24">
        <v>918.501661150259</v>
      </c>
      <c r="R22" s="24">
        <v>42220.049792692102</v>
      </c>
      <c r="S22" s="24">
        <v>1566.24491492728</v>
      </c>
      <c r="T22" s="24">
        <v>42.092147918549301</v>
      </c>
      <c r="U22" s="24">
        <v>49.170081795221499</v>
      </c>
      <c r="V22" s="24">
        <v>555.37150023282504</v>
      </c>
      <c r="W22" s="24">
        <v>27.612700319524802</v>
      </c>
      <c r="X22" s="24">
        <v>816.67832346418197</v>
      </c>
      <c r="Y22" s="24">
        <v>86.802615577960594</v>
      </c>
      <c r="Z22" s="24">
        <v>469.34406100285599</v>
      </c>
      <c r="AA22" s="24">
        <v>159.98842522515699</v>
      </c>
      <c r="AB22" s="24">
        <v>1026.2467581174401</v>
      </c>
      <c r="AC22" s="70">
        <f t="shared" si="0"/>
        <v>76801.191266427297</v>
      </c>
      <c r="AD22" s="93">
        <v>6742.2357635101098</v>
      </c>
      <c r="AE22" s="65">
        <v>0</v>
      </c>
      <c r="AF22" s="70">
        <f t="shared" si="1"/>
        <v>6742.2357635101098</v>
      </c>
      <c r="AG22" s="93">
        <v>6410.8254897080296</v>
      </c>
      <c r="AH22" s="65">
        <v>5638.2476732335699</v>
      </c>
      <c r="AI22" s="70">
        <f t="shared" si="2"/>
        <v>12049.0731629416</v>
      </c>
      <c r="AJ22" s="67">
        <v>31258.2352883936</v>
      </c>
      <c r="AK22" s="70">
        <f t="shared" si="3"/>
        <v>50049.544214845402</v>
      </c>
      <c r="AL22" s="116">
        <f t="shared" si="4"/>
        <v>126850.735481273</v>
      </c>
      <c r="AM22" s="69"/>
      <c r="AN22" s="117"/>
      <c r="AO22" s="122"/>
    </row>
    <row r="23" spans="1:41">
      <c r="A23" s="22" t="s">
        <v>58</v>
      </c>
      <c r="B23" s="26" t="s">
        <v>26</v>
      </c>
      <c r="C23" s="26" t="s">
        <v>89</v>
      </c>
      <c r="D23" s="24">
        <v>39.987432088314598</v>
      </c>
      <c r="E23" s="24">
        <v>4.0178439816204996</v>
      </c>
      <c r="F23" s="24">
        <v>3922.9685129968502</v>
      </c>
      <c r="G23" s="24">
        <v>1209.7395433291999</v>
      </c>
      <c r="H23" s="24">
        <v>1008.2872249222499</v>
      </c>
      <c r="I23" s="24">
        <v>8.1123500615065094</v>
      </c>
      <c r="J23" s="24">
        <v>1242.45123562197</v>
      </c>
      <c r="K23" s="24">
        <v>1277.8332653090599</v>
      </c>
      <c r="L23" s="24">
        <v>15.7819178549762</v>
      </c>
      <c r="M23" s="24">
        <v>149.98548818331199</v>
      </c>
      <c r="N23" s="24">
        <v>730.41127123283604</v>
      </c>
      <c r="O23" s="24">
        <v>1729.76840282073</v>
      </c>
      <c r="P23" s="24">
        <v>1295.8352872114201</v>
      </c>
      <c r="Q23" s="24">
        <v>73.311611896218295</v>
      </c>
      <c r="R23" s="24">
        <v>11630.9522717442</v>
      </c>
      <c r="S23" s="24">
        <v>7334.6829826020603</v>
      </c>
      <c r="T23" s="24">
        <v>171.53373804287801</v>
      </c>
      <c r="U23" s="24">
        <v>7719.0428096061496</v>
      </c>
      <c r="V23" s="24">
        <v>4238.0179495278899</v>
      </c>
      <c r="W23" s="24">
        <v>89.447290163523107</v>
      </c>
      <c r="X23" s="24">
        <v>3443.5769524069601</v>
      </c>
      <c r="Y23" s="24">
        <v>1310.7627207041601</v>
      </c>
      <c r="Z23" s="24">
        <v>1052.7910537564201</v>
      </c>
      <c r="AA23" s="24">
        <v>1393.4114326954</v>
      </c>
      <c r="AB23" s="24">
        <v>1948.636703677</v>
      </c>
      <c r="AC23" s="70">
        <f t="shared" si="0"/>
        <v>53041.347292436898</v>
      </c>
      <c r="AD23" s="93">
        <v>29746.770368626101</v>
      </c>
      <c r="AE23" s="65">
        <v>0</v>
      </c>
      <c r="AF23" s="70">
        <f t="shared" si="1"/>
        <v>29746.770368626101</v>
      </c>
      <c r="AG23" s="93">
        <v>54255.832196863797</v>
      </c>
      <c r="AH23" s="65">
        <v>2781.4104764244498</v>
      </c>
      <c r="AI23" s="70">
        <f t="shared" si="2"/>
        <v>57037.242673288201</v>
      </c>
      <c r="AJ23" s="67">
        <v>6965.0741759640896</v>
      </c>
      <c r="AK23" s="70">
        <f t="shared" si="3"/>
        <v>93749.087217878405</v>
      </c>
      <c r="AL23" s="116">
        <f t="shared" si="4"/>
        <v>146790.43451031501</v>
      </c>
      <c r="AM23" s="69"/>
      <c r="AN23" s="117"/>
      <c r="AO23" s="122"/>
    </row>
    <row r="24" spans="1:41">
      <c r="A24" s="22" t="s">
        <v>59</v>
      </c>
      <c r="B24" s="26" t="s">
        <v>27</v>
      </c>
      <c r="C24" s="26" t="s">
        <v>90</v>
      </c>
      <c r="D24" s="24">
        <v>1971.25087397169</v>
      </c>
      <c r="E24" s="24">
        <v>43.879616325585502</v>
      </c>
      <c r="F24" s="24">
        <v>319.36979078531698</v>
      </c>
      <c r="G24" s="24">
        <v>520.08236712300595</v>
      </c>
      <c r="H24" s="24">
        <v>1389.6513242922299</v>
      </c>
      <c r="I24" s="24">
        <v>20.220119929682301</v>
      </c>
      <c r="J24" s="24">
        <v>547.72986194488601</v>
      </c>
      <c r="K24" s="24">
        <v>1185.7031278444699</v>
      </c>
      <c r="L24" s="24">
        <v>222.87208087366599</v>
      </c>
      <c r="M24" s="24">
        <v>334.47720507029499</v>
      </c>
      <c r="N24" s="24">
        <v>1015.4114586227799</v>
      </c>
      <c r="O24" s="24">
        <v>1014.39224278859</v>
      </c>
      <c r="P24" s="24">
        <v>72.830141480384796</v>
      </c>
      <c r="Q24" s="24">
        <v>113.161150433263</v>
      </c>
      <c r="R24" s="24">
        <v>4544.9113106681798</v>
      </c>
      <c r="S24" s="24">
        <v>2440.4123609267499</v>
      </c>
      <c r="T24" s="24">
        <v>1283.37969655705</v>
      </c>
      <c r="U24" s="24">
        <v>2060.5059461648998</v>
      </c>
      <c r="V24" s="24">
        <v>1611.3483475615501</v>
      </c>
      <c r="W24" s="24">
        <v>578.80353401333502</v>
      </c>
      <c r="X24" s="24">
        <v>1949.8023116442</v>
      </c>
      <c r="Y24" s="24">
        <v>1595.7780478643899</v>
      </c>
      <c r="Z24" s="24">
        <v>947.03081280664003</v>
      </c>
      <c r="AA24" s="24">
        <v>1472.66039825028</v>
      </c>
      <c r="AB24" s="24">
        <v>2339.6803310342798</v>
      </c>
      <c r="AC24" s="70">
        <f t="shared" si="0"/>
        <v>29595.344458977401</v>
      </c>
      <c r="AD24" s="93">
        <v>32776.741936132203</v>
      </c>
      <c r="AE24" s="65">
        <v>733.53744793760598</v>
      </c>
      <c r="AF24" s="70">
        <f t="shared" si="1"/>
        <v>33510.2793840698</v>
      </c>
      <c r="AG24" s="93">
        <v>0</v>
      </c>
      <c r="AH24" s="65">
        <v>0</v>
      </c>
      <c r="AI24" s="70">
        <f t="shared" si="2"/>
        <v>0</v>
      </c>
      <c r="AJ24" s="67">
        <v>10626.1828883943</v>
      </c>
      <c r="AK24" s="70">
        <f t="shared" si="3"/>
        <v>44136.462272464203</v>
      </c>
      <c r="AL24" s="116">
        <f t="shared" si="4"/>
        <v>73731.806731441597</v>
      </c>
      <c r="AM24" s="69"/>
      <c r="AN24" s="117"/>
      <c r="AO24" s="122"/>
    </row>
    <row r="25" spans="1:41">
      <c r="A25" s="22" t="s">
        <v>60</v>
      </c>
      <c r="B25" s="26" t="s">
        <v>28</v>
      </c>
      <c r="C25" s="26" t="s">
        <v>91</v>
      </c>
      <c r="D25" s="24">
        <v>170.33211919685499</v>
      </c>
      <c r="E25" s="24">
        <v>3.3929591115935001</v>
      </c>
      <c r="F25" s="24">
        <v>4.5600401409267004</v>
      </c>
      <c r="G25" s="24">
        <v>32.293602948851699</v>
      </c>
      <c r="H25" s="24">
        <v>55.9043481040244</v>
      </c>
      <c r="I25" s="24">
        <v>6.85206576328211</v>
      </c>
      <c r="J25" s="24">
        <v>100.06190190043</v>
      </c>
      <c r="K25" s="24">
        <v>180.220428548738</v>
      </c>
      <c r="L25" s="24">
        <v>0</v>
      </c>
      <c r="M25" s="24">
        <v>114.540837094577</v>
      </c>
      <c r="N25" s="24">
        <v>2355.7302775022599</v>
      </c>
      <c r="O25" s="24">
        <v>14.0068574628937</v>
      </c>
      <c r="P25" s="24">
        <v>4.6130455500133198</v>
      </c>
      <c r="Q25" s="24">
        <v>1165.86750840181</v>
      </c>
      <c r="R25" s="24">
        <v>29153.530294768101</v>
      </c>
      <c r="S25" s="24">
        <v>276.55293111266502</v>
      </c>
      <c r="T25" s="24">
        <v>610.051013306041</v>
      </c>
      <c r="U25" s="24">
        <v>2702.3018212253901</v>
      </c>
      <c r="V25" s="24">
        <v>3.0139894467131101</v>
      </c>
      <c r="W25" s="24">
        <v>0</v>
      </c>
      <c r="X25" s="24">
        <v>5765.9691790719698</v>
      </c>
      <c r="Y25" s="24">
        <v>518.26402690835403</v>
      </c>
      <c r="Z25" s="24">
        <v>430.90058400459998</v>
      </c>
      <c r="AA25" s="24">
        <v>680.45758847575996</v>
      </c>
      <c r="AB25" s="24">
        <v>481.03350229831699</v>
      </c>
      <c r="AC25" s="70">
        <f t="shared" si="0"/>
        <v>44830.450922344098</v>
      </c>
      <c r="AD25" s="93">
        <v>509.29171181008701</v>
      </c>
      <c r="AE25" s="65">
        <v>11.9401310963942</v>
      </c>
      <c r="AF25" s="70">
        <f t="shared" si="1"/>
        <v>521.23184290648101</v>
      </c>
      <c r="AG25" s="93">
        <v>287627.78589033103</v>
      </c>
      <c r="AH25" s="65">
        <v>0</v>
      </c>
      <c r="AI25" s="70">
        <f t="shared" si="2"/>
        <v>287627.78589033103</v>
      </c>
      <c r="AJ25" s="67">
        <v>3347.9314785269098</v>
      </c>
      <c r="AK25" s="70">
        <f t="shared" si="3"/>
        <v>291496.94921176502</v>
      </c>
      <c r="AL25" s="116">
        <f t="shared" si="4"/>
        <v>336327.40013410902</v>
      </c>
      <c r="AM25" s="69"/>
      <c r="AN25" s="117"/>
      <c r="AO25" s="122"/>
    </row>
    <row r="26" spans="1:41">
      <c r="A26" s="22" t="s">
        <v>61</v>
      </c>
      <c r="B26" s="26" t="s">
        <v>29</v>
      </c>
      <c r="C26" s="26" t="s">
        <v>92</v>
      </c>
      <c r="D26" s="24">
        <v>305.75066019210499</v>
      </c>
      <c r="E26" s="24">
        <v>0.24849305804931501</v>
      </c>
      <c r="F26" s="24">
        <v>5.68839251168533</v>
      </c>
      <c r="G26" s="24">
        <v>11.279622597110601</v>
      </c>
      <c r="H26" s="24">
        <v>4.9503827648018603</v>
      </c>
      <c r="I26" s="24">
        <v>0</v>
      </c>
      <c r="J26" s="24">
        <v>13.718136953121199</v>
      </c>
      <c r="K26" s="24">
        <v>2.4136123048448899</v>
      </c>
      <c r="L26" s="24">
        <v>0</v>
      </c>
      <c r="M26" s="24">
        <v>1.52674660625179</v>
      </c>
      <c r="N26" s="24">
        <v>8.14034165663608</v>
      </c>
      <c r="O26" s="24">
        <v>4.3504662605585702</v>
      </c>
      <c r="P26" s="24">
        <v>0.57041705509762497</v>
      </c>
      <c r="Q26" s="24">
        <v>20.645474144563899</v>
      </c>
      <c r="R26" s="24">
        <v>35.23245664721</v>
      </c>
      <c r="S26" s="24">
        <v>31.074944333638999</v>
      </c>
      <c r="T26" s="24">
        <v>1.56969370127563</v>
      </c>
      <c r="U26" s="24">
        <v>27.031056845781599</v>
      </c>
      <c r="V26" s="24">
        <v>247.08989239634801</v>
      </c>
      <c r="W26" s="24">
        <v>6.2271071895433403</v>
      </c>
      <c r="X26" s="24">
        <v>3.9483631694317798</v>
      </c>
      <c r="Y26" s="24">
        <v>18.640187914087001</v>
      </c>
      <c r="Z26" s="24">
        <v>1.4993880952880401</v>
      </c>
      <c r="AA26" s="24">
        <v>8.2091812246897202</v>
      </c>
      <c r="AB26" s="24">
        <v>2.6335325194274302</v>
      </c>
      <c r="AC26" s="70">
        <f t="shared" si="0"/>
        <v>762.43855014154701</v>
      </c>
      <c r="AD26" s="93">
        <v>14154.4256589175</v>
      </c>
      <c r="AE26" s="65">
        <v>0</v>
      </c>
      <c r="AF26" s="70">
        <f t="shared" si="1"/>
        <v>14154.4256589175</v>
      </c>
      <c r="AG26" s="93">
        <v>0</v>
      </c>
      <c r="AH26" s="65">
        <v>0</v>
      </c>
      <c r="AI26" s="70">
        <f t="shared" si="2"/>
        <v>0</v>
      </c>
      <c r="AJ26" s="67">
        <v>17161.670806038099</v>
      </c>
      <c r="AK26" s="70">
        <f t="shared" si="3"/>
        <v>31316.096464955601</v>
      </c>
      <c r="AL26" s="116">
        <f t="shared" si="4"/>
        <v>32078.535015097099</v>
      </c>
      <c r="AM26" s="69"/>
      <c r="AN26" s="117"/>
      <c r="AO26" s="122"/>
    </row>
    <row r="27" spans="1:41">
      <c r="A27" s="22" t="s">
        <v>62</v>
      </c>
      <c r="B27" s="27" t="s">
        <v>30</v>
      </c>
      <c r="C27" s="26" t="s">
        <v>93</v>
      </c>
      <c r="D27" s="24">
        <v>0</v>
      </c>
      <c r="E27" s="24">
        <v>0</v>
      </c>
      <c r="F27" s="24">
        <v>5.0706289370457798</v>
      </c>
      <c r="G27" s="24">
        <v>0</v>
      </c>
      <c r="H27" s="24">
        <v>35.227276107167498</v>
      </c>
      <c r="I27" s="24">
        <v>0</v>
      </c>
      <c r="J27" s="24">
        <v>8.8402964629062506</v>
      </c>
      <c r="K27" s="24">
        <v>10.2589124803815</v>
      </c>
      <c r="L27" s="24">
        <v>0</v>
      </c>
      <c r="M27" s="24">
        <v>0</v>
      </c>
      <c r="N27" s="24">
        <v>0</v>
      </c>
      <c r="O27" s="24">
        <v>0.39366988958402099</v>
      </c>
      <c r="P27" s="24">
        <v>0.39395865388594797</v>
      </c>
      <c r="Q27" s="24">
        <v>13.274804735160201</v>
      </c>
      <c r="R27" s="24">
        <v>157.35083513343901</v>
      </c>
      <c r="S27" s="24">
        <v>39.507935842822498</v>
      </c>
      <c r="T27" s="24">
        <v>26.741211431066301</v>
      </c>
      <c r="U27" s="24">
        <v>1337.48471590639</v>
      </c>
      <c r="V27" s="24">
        <v>0</v>
      </c>
      <c r="W27" s="24">
        <v>145.055991688777</v>
      </c>
      <c r="X27" s="24">
        <v>463.11879298801102</v>
      </c>
      <c r="Y27" s="24">
        <v>1268.98854445802</v>
      </c>
      <c r="Z27" s="24">
        <v>502.404881270023</v>
      </c>
      <c r="AA27" s="24">
        <v>563.21491288694904</v>
      </c>
      <c r="AB27" s="24">
        <v>3423.5437994794802</v>
      </c>
      <c r="AC27" s="70">
        <f t="shared" si="0"/>
        <v>8000.8711683511101</v>
      </c>
      <c r="AD27" s="93">
        <v>40565.537726186703</v>
      </c>
      <c r="AE27" s="65">
        <v>0</v>
      </c>
      <c r="AF27" s="70">
        <f t="shared" si="1"/>
        <v>40565.537726186703</v>
      </c>
      <c r="AG27" s="93">
        <v>0</v>
      </c>
      <c r="AH27" s="65">
        <v>0</v>
      </c>
      <c r="AI27" s="70">
        <f t="shared" si="2"/>
        <v>0</v>
      </c>
      <c r="AJ27" s="67">
        <v>48996.529842598997</v>
      </c>
      <c r="AK27" s="70">
        <f t="shared" si="3"/>
        <v>89562.0675687857</v>
      </c>
      <c r="AL27" s="116">
        <f t="shared" si="4"/>
        <v>97562.938737136807</v>
      </c>
      <c r="AM27" s="69"/>
      <c r="AN27" s="117"/>
      <c r="AO27" s="122"/>
    </row>
    <row r="28" spans="1:41">
      <c r="A28" s="22" t="s">
        <v>63</v>
      </c>
      <c r="B28" s="26" t="s">
        <v>31</v>
      </c>
      <c r="C28" s="26" t="s">
        <v>31</v>
      </c>
      <c r="D28" s="24">
        <v>1099.64732835418</v>
      </c>
      <c r="E28" s="24">
        <v>10.4365016229824</v>
      </c>
      <c r="F28" s="24">
        <v>364.68645826818903</v>
      </c>
      <c r="G28" s="24">
        <v>751.31814151307503</v>
      </c>
      <c r="H28" s="24">
        <v>134.27919662786101</v>
      </c>
      <c r="I28" s="24">
        <v>0</v>
      </c>
      <c r="J28" s="24">
        <v>896.52811396100401</v>
      </c>
      <c r="K28" s="24">
        <v>1282.8734135063301</v>
      </c>
      <c r="L28" s="24">
        <v>0</v>
      </c>
      <c r="M28" s="24">
        <v>186.75713523486999</v>
      </c>
      <c r="N28" s="24">
        <v>694.50724058487799</v>
      </c>
      <c r="O28" s="24">
        <v>1433.2112827175699</v>
      </c>
      <c r="P28" s="24">
        <v>80.500611586409704</v>
      </c>
      <c r="Q28" s="24">
        <v>822.556476670199</v>
      </c>
      <c r="R28" s="24">
        <v>3740.5544148459799</v>
      </c>
      <c r="S28" s="24">
        <v>1940.41524496235</v>
      </c>
      <c r="T28" s="24">
        <v>256.29162897613901</v>
      </c>
      <c r="U28" s="24">
        <v>10571.044132802201</v>
      </c>
      <c r="V28" s="24">
        <v>1338.5618216462799</v>
      </c>
      <c r="W28" s="24">
        <v>59.666248455888798</v>
      </c>
      <c r="X28" s="24">
        <v>2478.71695461013</v>
      </c>
      <c r="Y28" s="24">
        <v>882.16527100524002</v>
      </c>
      <c r="Z28" s="24">
        <v>481.96833241433001</v>
      </c>
      <c r="AA28" s="24">
        <v>207.12850715621599</v>
      </c>
      <c r="AB28" s="24">
        <v>1771.9501139602401</v>
      </c>
      <c r="AC28" s="70">
        <f t="shared" si="0"/>
        <v>31485.764571482599</v>
      </c>
      <c r="AD28" s="93">
        <v>37571.061255274602</v>
      </c>
      <c r="AE28" s="65">
        <v>524.59226951425399</v>
      </c>
      <c r="AF28" s="70">
        <f t="shared" si="1"/>
        <v>38095.653524788802</v>
      </c>
      <c r="AG28" s="93">
        <v>0</v>
      </c>
      <c r="AH28" s="65">
        <v>0</v>
      </c>
      <c r="AI28" s="70">
        <f t="shared" si="2"/>
        <v>0</v>
      </c>
      <c r="AJ28" s="67">
        <v>59659.424221076399</v>
      </c>
      <c r="AK28" s="70">
        <f t="shared" si="3"/>
        <v>97755.077745865303</v>
      </c>
      <c r="AL28" s="116">
        <f t="shared" si="4"/>
        <v>129240.842317348</v>
      </c>
      <c r="AM28" s="69"/>
      <c r="AN28" s="117"/>
      <c r="AO28" s="122"/>
    </row>
    <row r="29" spans="1:41">
      <c r="A29" s="22" t="s">
        <v>64</v>
      </c>
      <c r="B29" s="26" t="s">
        <v>32</v>
      </c>
      <c r="C29" s="26" t="s">
        <v>94</v>
      </c>
      <c r="D29" s="24">
        <v>0</v>
      </c>
      <c r="E29" s="24">
        <v>45.523874317918597</v>
      </c>
      <c r="F29" s="24">
        <v>96.067151196189499</v>
      </c>
      <c r="G29" s="24">
        <v>127.35988615965699</v>
      </c>
      <c r="H29" s="24">
        <v>120.287334873323</v>
      </c>
      <c r="I29" s="24">
        <v>4.29406007484243</v>
      </c>
      <c r="J29" s="24">
        <v>86.929711468376397</v>
      </c>
      <c r="K29" s="24">
        <v>340.62245415723402</v>
      </c>
      <c r="L29" s="24">
        <v>0</v>
      </c>
      <c r="M29" s="24">
        <v>54.850780324046802</v>
      </c>
      <c r="N29" s="24">
        <v>511.56438407037001</v>
      </c>
      <c r="O29" s="24">
        <v>101.438802942042</v>
      </c>
      <c r="P29" s="24">
        <v>41.365505607916504</v>
      </c>
      <c r="Q29" s="24">
        <v>4154.1991977937696</v>
      </c>
      <c r="R29" s="24">
        <v>3194.7106731269801</v>
      </c>
      <c r="S29" s="24">
        <v>890.41041491407202</v>
      </c>
      <c r="T29" s="24">
        <v>915.25558296167299</v>
      </c>
      <c r="U29" s="24">
        <v>1479.23875699154</v>
      </c>
      <c r="V29" s="24">
        <v>12141.4148207075</v>
      </c>
      <c r="W29" s="24">
        <v>2319.5285369913199</v>
      </c>
      <c r="X29" s="24">
        <v>2944.6927516841101</v>
      </c>
      <c r="Y29" s="24">
        <v>975.46741396843402</v>
      </c>
      <c r="Z29" s="24">
        <v>395.01407736534497</v>
      </c>
      <c r="AA29" s="24">
        <v>172.28577456099401</v>
      </c>
      <c r="AB29" s="24">
        <v>1998.1701100831101</v>
      </c>
      <c r="AC29" s="70">
        <f t="shared" si="0"/>
        <v>33110.692056340697</v>
      </c>
      <c r="AD29" s="93">
        <v>32641.270668657799</v>
      </c>
      <c r="AE29" s="65">
        <v>0</v>
      </c>
      <c r="AF29" s="70">
        <f t="shared" si="1"/>
        <v>32641.270668657799</v>
      </c>
      <c r="AG29" s="93">
        <v>0</v>
      </c>
      <c r="AH29" s="65">
        <v>0</v>
      </c>
      <c r="AI29" s="70">
        <f t="shared" si="2"/>
        <v>0</v>
      </c>
      <c r="AJ29" s="67">
        <v>31373.3238797745</v>
      </c>
      <c r="AK29" s="70">
        <f t="shared" si="3"/>
        <v>64014.594548432397</v>
      </c>
      <c r="AL29" s="116">
        <f t="shared" si="4"/>
        <v>97125.286604773093</v>
      </c>
      <c r="AM29" s="69"/>
      <c r="AN29" s="117"/>
      <c r="AO29" s="122"/>
    </row>
    <row r="30" spans="1:41">
      <c r="A30" s="22" t="s">
        <v>65</v>
      </c>
      <c r="B30" s="26" t="s">
        <v>33</v>
      </c>
      <c r="C30" s="26" t="s">
        <v>95</v>
      </c>
      <c r="D30" s="24">
        <v>205.680639912272</v>
      </c>
      <c r="E30" s="24">
        <v>57.3238783679869</v>
      </c>
      <c r="F30" s="24">
        <v>674.79819629217604</v>
      </c>
      <c r="G30" s="24">
        <v>251.258744946105</v>
      </c>
      <c r="H30" s="24">
        <v>629.99928254705196</v>
      </c>
      <c r="I30" s="24">
        <v>10.6941985562102</v>
      </c>
      <c r="J30" s="24">
        <v>462.63747660293399</v>
      </c>
      <c r="K30" s="24">
        <v>644.41329446075497</v>
      </c>
      <c r="L30" s="24">
        <v>91.875596461288296</v>
      </c>
      <c r="M30" s="24">
        <v>202.69257955768299</v>
      </c>
      <c r="N30" s="24">
        <v>681.51149031019202</v>
      </c>
      <c r="O30" s="24">
        <v>524.362357282723</v>
      </c>
      <c r="P30" s="24">
        <v>72.4533337980574</v>
      </c>
      <c r="Q30" s="24">
        <v>1443.36906573232</v>
      </c>
      <c r="R30" s="24">
        <v>5591.4102581494699</v>
      </c>
      <c r="S30" s="24">
        <v>7208.0171330107896</v>
      </c>
      <c r="T30" s="24">
        <v>1169.36028619587</v>
      </c>
      <c r="U30" s="24">
        <v>2949.1160462146399</v>
      </c>
      <c r="V30" s="24">
        <v>455.87949026713898</v>
      </c>
      <c r="W30" s="24">
        <v>4619.8757497101096</v>
      </c>
      <c r="X30" s="24">
        <v>1256.5324098804399</v>
      </c>
      <c r="Y30" s="24">
        <v>1188.8964149999799</v>
      </c>
      <c r="Z30" s="24">
        <v>895.01417653933402</v>
      </c>
      <c r="AA30" s="24">
        <v>1035.5568905980599</v>
      </c>
      <c r="AB30" s="24">
        <v>2611.3398165383601</v>
      </c>
      <c r="AC30" s="70">
        <f t="shared" si="0"/>
        <v>34934.0688069319</v>
      </c>
      <c r="AD30" s="93">
        <v>18072.442254150999</v>
      </c>
      <c r="AE30" s="65">
        <v>0</v>
      </c>
      <c r="AF30" s="70">
        <f t="shared" si="1"/>
        <v>18072.442254150999</v>
      </c>
      <c r="AG30" s="93">
        <v>0</v>
      </c>
      <c r="AH30" s="65">
        <v>0</v>
      </c>
      <c r="AI30" s="70">
        <f t="shared" si="2"/>
        <v>0</v>
      </c>
      <c r="AJ30" s="67">
        <v>6917.0806339421097</v>
      </c>
      <c r="AK30" s="70">
        <f t="shared" si="3"/>
        <v>24989.522888093099</v>
      </c>
      <c r="AL30" s="116">
        <f t="shared" si="4"/>
        <v>59923.591695025003</v>
      </c>
      <c r="AM30" s="69"/>
      <c r="AN30" s="117"/>
      <c r="AO30" s="122"/>
    </row>
    <row r="31" spans="1:41">
      <c r="A31" s="28" t="s">
        <v>66</v>
      </c>
      <c r="B31" s="26" t="s">
        <v>34</v>
      </c>
      <c r="C31" s="26" t="s">
        <v>96</v>
      </c>
      <c r="D31" s="24">
        <v>3377.42920142002</v>
      </c>
      <c r="E31" s="24">
        <v>154.31655926842899</v>
      </c>
      <c r="F31" s="24">
        <v>949.178944842232</v>
      </c>
      <c r="G31" s="24">
        <v>524.75795825218995</v>
      </c>
      <c r="H31" s="24">
        <v>1023.13591373126</v>
      </c>
      <c r="I31" s="24">
        <v>17.712236850654001</v>
      </c>
      <c r="J31" s="24">
        <v>727.20513890838299</v>
      </c>
      <c r="K31" s="24">
        <v>2120.9602884373999</v>
      </c>
      <c r="L31" s="24">
        <v>83.424092086314204</v>
      </c>
      <c r="M31" s="24">
        <v>241.241000775347</v>
      </c>
      <c r="N31" s="24">
        <v>698.46681359581896</v>
      </c>
      <c r="O31" s="24">
        <v>626.15334350750197</v>
      </c>
      <c r="P31" s="24">
        <v>145.5412506145</v>
      </c>
      <c r="Q31" s="24">
        <v>3098.16969166224</v>
      </c>
      <c r="R31" s="24">
        <v>7790.9097605493598</v>
      </c>
      <c r="S31" s="24">
        <v>5141.1872642422404</v>
      </c>
      <c r="T31" s="24">
        <v>2746.1257866245701</v>
      </c>
      <c r="U31" s="24">
        <v>5528.7446395975903</v>
      </c>
      <c r="V31" s="24">
        <v>19099.9337154807</v>
      </c>
      <c r="W31" s="24">
        <v>7895.76957903724</v>
      </c>
      <c r="X31" s="24">
        <v>16810.465336117599</v>
      </c>
      <c r="Y31" s="24">
        <v>897.38358914045205</v>
      </c>
      <c r="Z31" s="24">
        <v>802.24806893076698</v>
      </c>
      <c r="AA31" s="24">
        <v>433.01515641660097</v>
      </c>
      <c r="AB31" s="24">
        <v>11948.6040249704</v>
      </c>
      <c r="AC31" s="70">
        <f t="shared" si="0"/>
        <v>92882.079355059701</v>
      </c>
      <c r="AD31" s="93">
        <v>100205.198562151</v>
      </c>
      <c r="AE31" s="65">
        <v>210.01939635648199</v>
      </c>
      <c r="AF31" s="70">
        <f t="shared" si="1"/>
        <v>100415.217958507</v>
      </c>
      <c r="AG31" s="93">
        <v>2484.7642095289498</v>
      </c>
      <c r="AH31" s="65">
        <v>0</v>
      </c>
      <c r="AI31" s="70">
        <f t="shared" si="2"/>
        <v>2484.7642095289498</v>
      </c>
      <c r="AJ31" s="67">
        <v>25029.728004619399</v>
      </c>
      <c r="AK31" s="70">
        <f t="shared" si="3"/>
        <v>127929.710172655</v>
      </c>
      <c r="AL31" s="116">
        <f t="shared" si="4"/>
        <v>220811.78952771501</v>
      </c>
      <c r="AM31" s="69"/>
      <c r="AN31" s="117"/>
      <c r="AO31" s="122"/>
    </row>
    <row r="32" spans="1:41">
      <c r="A32" s="22" t="s">
        <v>67</v>
      </c>
      <c r="B32" s="26" t="s">
        <v>35</v>
      </c>
      <c r="C32" s="26" t="s">
        <v>97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4101.15093222623</v>
      </c>
      <c r="Z32" s="24">
        <v>736.27986110833206</v>
      </c>
      <c r="AA32" s="24">
        <v>234.50047267501</v>
      </c>
      <c r="AB32" s="24">
        <v>931.115442010739</v>
      </c>
      <c r="AC32" s="70">
        <f t="shared" si="0"/>
        <v>6003.0467080203098</v>
      </c>
      <c r="AD32" s="93">
        <v>2713.5023464103001</v>
      </c>
      <c r="AE32" s="65">
        <v>69047.4414708861</v>
      </c>
      <c r="AF32" s="70">
        <f t="shared" si="1"/>
        <v>71760.9438172964</v>
      </c>
      <c r="AG32" s="93">
        <v>0</v>
      </c>
      <c r="AH32" s="65">
        <v>0</v>
      </c>
      <c r="AI32" s="70">
        <f t="shared" si="2"/>
        <v>0</v>
      </c>
      <c r="AJ32" s="67">
        <v>5365.3650267582698</v>
      </c>
      <c r="AK32" s="70">
        <f t="shared" si="3"/>
        <v>77126.3088440547</v>
      </c>
      <c r="AL32" s="116">
        <f t="shared" si="4"/>
        <v>83129.355552074994</v>
      </c>
      <c r="AM32" s="69"/>
      <c r="AN32" s="117"/>
      <c r="AO32" s="122"/>
    </row>
    <row r="33" spans="1:41">
      <c r="A33" s="22" t="s">
        <v>68</v>
      </c>
      <c r="B33" s="26" t="s">
        <v>36</v>
      </c>
      <c r="C33" s="26" t="s">
        <v>98</v>
      </c>
      <c r="D33" s="24">
        <v>0</v>
      </c>
      <c r="E33" s="24">
        <v>5.0333807647314197</v>
      </c>
      <c r="F33" s="24">
        <v>32.362162592477503</v>
      </c>
      <c r="G33" s="24">
        <v>63.425539432197397</v>
      </c>
      <c r="H33" s="24">
        <v>41.879475157041298</v>
      </c>
      <c r="I33" s="24">
        <v>15.003730936077</v>
      </c>
      <c r="J33" s="24">
        <v>74.012714743294495</v>
      </c>
      <c r="K33" s="24">
        <v>47.870344332150196</v>
      </c>
      <c r="L33" s="24">
        <v>0</v>
      </c>
      <c r="M33" s="24">
        <v>10.9595419094316</v>
      </c>
      <c r="N33" s="24">
        <v>23.931981010145499</v>
      </c>
      <c r="O33" s="24">
        <v>53.356395695513299</v>
      </c>
      <c r="P33" s="24">
        <v>76.601510174595106</v>
      </c>
      <c r="Q33" s="24">
        <v>42.640120221582897</v>
      </c>
      <c r="R33" s="24">
        <v>1133.6077577841099</v>
      </c>
      <c r="S33" s="24">
        <v>148.022254764716</v>
      </c>
      <c r="T33" s="24">
        <v>145.226737630554</v>
      </c>
      <c r="U33" s="24">
        <v>335.45279794394497</v>
      </c>
      <c r="V33" s="24">
        <v>518.01411810742195</v>
      </c>
      <c r="W33" s="24">
        <v>331.61355424061401</v>
      </c>
      <c r="X33" s="24">
        <v>2074.2158052014702</v>
      </c>
      <c r="Y33" s="24">
        <v>739.19361693783299</v>
      </c>
      <c r="Z33" s="24">
        <v>82.937207852514703</v>
      </c>
      <c r="AA33" s="24">
        <v>24.168896582023098</v>
      </c>
      <c r="AB33" s="24">
        <v>1078.7277872086199</v>
      </c>
      <c r="AC33" s="70">
        <f t="shared" si="0"/>
        <v>7098.2574312230599</v>
      </c>
      <c r="AD33" s="93">
        <v>13912.244542328401</v>
      </c>
      <c r="AE33" s="65">
        <v>39495.734681299</v>
      </c>
      <c r="AF33" s="70">
        <f t="shared" si="1"/>
        <v>53407.979223627401</v>
      </c>
      <c r="AG33" s="93">
        <v>0</v>
      </c>
      <c r="AH33" s="65">
        <v>0</v>
      </c>
      <c r="AI33" s="70">
        <f t="shared" si="2"/>
        <v>0</v>
      </c>
      <c r="AJ33" s="67">
        <v>3297.7725017911498</v>
      </c>
      <c r="AK33" s="70">
        <f t="shared" si="3"/>
        <v>56705.7517254185</v>
      </c>
      <c r="AL33" s="116">
        <f t="shared" si="4"/>
        <v>63804.009156641601</v>
      </c>
      <c r="AM33" s="69"/>
      <c r="AN33" s="117"/>
      <c r="AO33" s="122"/>
    </row>
    <row r="34" spans="1:41">
      <c r="A34" s="22" t="s">
        <v>69</v>
      </c>
      <c r="B34" s="26" t="s">
        <v>37</v>
      </c>
      <c r="C34" s="26" t="s">
        <v>99</v>
      </c>
      <c r="D34" s="24">
        <v>0</v>
      </c>
      <c r="E34" s="24">
        <v>0.93279179027457004</v>
      </c>
      <c r="F34" s="24">
        <v>5.9973924073682898</v>
      </c>
      <c r="G34" s="24">
        <v>11.7540923767659</v>
      </c>
      <c r="H34" s="24">
        <v>7.7611514871318104</v>
      </c>
      <c r="I34" s="24">
        <v>2.7805083093903402</v>
      </c>
      <c r="J34" s="24">
        <v>13.716119625248099</v>
      </c>
      <c r="K34" s="24">
        <v>8.87138610762924</v>
      </c>
      <c r="L34" s="24">
        <v>0</v>
      </c>
      <c r="M34" s="24">
        <v>2.03103464572352</v>
      </c>
      <c r="N34" s="24">
        <v>4.4351016652048996</v>
      </c>
      <c r="O34" s="24">
        <v>9.8880673228924696</v>
      </c>
      <c r="P34" s="24">
        <v>14.195878109235201</v>
      </c>
      <c r="Q34" s="24">
        <v>7.9021150868834704</v>
      </c>
      <c r="R34" s="24">
        <v>210.08146597250499</v>
      </c>
      <c r="S34" s="24">
        <v>27.431650907464402</v>
      </c>
      <c r="T34" s="24">
        <v>26.913582524760201</v>
      </c>
      <c r="U34" s="24">
        <v>62.166490192689103</v>
      </c>
      <c r="V34" s="24">
        <v>95.9989595865013</v>
      </c>
      <c r="W34" s="24">
        <v>0</v>
      </c>
      <c r="X34" s="24">
        <v>384.39600832641003</v>
      </c>
      <c r="Y34" s="24">
        <v>189.194575230467</v>
      </c>
      <c r="Z34" s="24">
        <v>22.444533114962699</v>
      </c>
      <c r="AA34" s="24">
        <v>9.0700297529437304</v>
      </c>
      <c r="AB34" s="24">
        <v>360.42561226610297</v>
      </c>
      <c r="AC34" s="70">
        <f t="shared" si="0"/>
        <v>1478.38854680855</v>
      </c>
      <c r="AD34" s="93">
        <v>19457.916578680801</v>
      </c>
      <c r="AE34" s="65">
        <v>27638.8005472283</v>
      </c>
      <c r="AF34" s="70">
        <f t="shared" si="1"/>
        <v>47096.717125909097</v>
      </c>
      <c r="AG34" s="93">
        <v>0</v>
      </c>
      <c r="AH34" s="65">
        <v>0</v>
      </c>
      <c r="AI34" s="70">
        <f t="shared" si="2"/>
        <v>0</v>
      </c>
      <c r="AJ34" s="67">
        <v>3513.3658073936099</v>
      </c>
      <c r="AK34" s="70">
        <f t="shared" si="3"/>
        <v>50610.0829333027</v>
      </c>
      <c r="AL34" s="116">
        <f t="shared" si="4"/>
        <v>52088.4714801113</v>
      </c>
      <c r="AM34" s="69"/>
      <c r="AN34" s="117"/>
      <c r="AO34" s="122"/>
    </row>
    <row r="35" spans="1:41">
      <c r="A35" s="22" t="s">
        <v>70</v>
      </c>
      <c r="B35" s="92" t="s">
        <v>38</v>
      </c>
      <c r="C35" s="26" t="s">
        <v>100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3">
        <v>0</v>
      </c>
      <c r="P35" s="93">
        <v>0</v>
      </c>
      <c r="Q35" s="93">
        <v>0</v>
      </c>
      <c r="R35" s="93">
        <v>3038.4470703750699</v>
      </c>
      <c r="S35" s="93">
        <v>0</v>
      </c>
      <c r="T35" s="93">
        <v>0</v>
      </c>
      <c r="U35" s="93">
        <v>0</v>
      </c>
      <c r="V35" s="93">
        <v>0</v>
      </c>
      <c r="W35" s="93">
        <v>37.5635736944024</v>
      </c>
      <c r="X35" s="93">
        <v>8.8124082890807607</v>
      </c>
      <c r="Y35" s="93">
        <v>1773.5246574047401</v>
      </c>
      <c r="Z35" s="93">
        <v>147.01372481247401</v>
      </c>
      <c r="AA35" s="93">
        <v>938.43083759026695</v>
      </c>
      <c r="AB35" s="93">
        <v>1361.79964005748</v>
      </c>
      <c r="AC35" s="70">
        <f t="shared" si="0"/>
        <v>7305.59191222353</v>
      </c>
      <c r="AD35" s="93">
        <v>66917.8795754046</v>
      </c>
      <c r="AE35" s="65">
        <v>1982.88066398354</v>
      </c>
      <c r="AF35" s="70">
        <f t="shared" si="1"/>
        <v>68900.760239388095</v>
      </c>
      <c r="AG35" s="93">
        <v>0</v>
      </c>
      <c r="AH35" s="65">
        <v>0</v>
      </c>
      <c r="AI35" s="70">
        <f t="shared" si="2"/>
        <v>0</v>
      </c>
      <c r="AJ35" s="67">
        <v>36320.750838672699</v>
      </c>
      <c r="AK35" s="70">
        <f t="shared" si="3"/>
        <v>105221.511078061</v>
      </c>
      <c r="AL35" s="116">
        <f t="shared" si="4"/>
        <v>112527.10299028399</v>
      </c>
      <c r="AM35" s="69"/>
      <c r="AN35" s="117"/>
      <c r="AO35" s="122"/>
    </row>
    <row r="36" spans="1:41" s="1" customFormat="1">
      <c r="A36" s="141" t="s">
        <v>110</v>
      </c>
      <c r="B36" s="142" t="s">
        <v>148</v>
      </c>
      <c r="C36" s="143" t="s">
        <v>149</v>
      </c>
      <c r="D36" s="96">
        <f t="shared" ref="D36:AL36" si="5">SUM(D11:D35)</f>
        <v>87230.819703737099</v>
      </c>
      <c r="E36" s="96">
        <f t="shared" si="5"/>
        <v>2650.7569701532998</v>
      </c>
      <c r="F36" s="96">
        <f t="shared" si="5"/>
        <v>10810.211983880001</v>
      </c>
      <c r="G36" s="96">
        <f t="shared" si="5"/>
        <v>16665.329871755301</v>
      </c>
      <c r="H36" s="96">
        <f t="shared" si="5"/>
        <v>38258.160343085503</v>
      </c>
      <c r="I36" s="96">
        <f t="shared" si="5"/>
        <v>669.88205238976195</v>
      </c>
      <c r="J36" s="96">
        <f t="shared" si="5"/>
        <v>18478.041167723299</v>
      </c>
      <c r="K36" s="96">
        <f t="shared" si="5"/>
        <v>34654.134263873297</v>
      </c>
      <c r="L36" s="96">
        <f t="shared" si="5"/>
        <v>7499.5870363587801</v>
      </c>
      <c r="M36" s="96">
        <f t="shared" si="5"/>
        <v>10494.488501026901</v>
      </c>
      <c r="N36" s="96">
        <f t="shared" si="5"/>
        <v>33642.516727602197</v>
      </c>
      <c r="O36" s="96">
        <f t="shared" si="5"/>
        <v>34181.638923976301</v>
      </c>
      <c r="P36" s="96">
        <f t="shared" si="5"/>
        <v>2452.00719854115</v>
      </c>
      <c r="Q36" s="96">
        <f t="shared" si="5"/>
        <v>13242.5641257598</v>
      </c>
      <c r="R36" s="96">
        <f t="shared" si="5"/>
        <v>283661.58975420299</v>
      </c>
      <c r="S36" s="96">
        <f t="shared" si="5"/>
        <v>72928.055384459803</v>
      </c>
      <c r="T36" s="96">
        <f t="shared" si="5"/>
        <v>27452.367222787601</v>
      </c>
      <c r="U36" s="96">
        <f t="shared" si="5"/>
        <v>58511.105356906002</v>
      </c>
      <c r="V36" s="96">
        <f t="shared" si="5"/>
        <v>46158.332468835601</v>
      </c>
      <c r="W36" s="96">
        <f t="shared" si="5"/>
        <v>16445.2191410216</v>
      </c>
      <c r="X36" s="96">
        <f t="shared" si="5"/>
        <v>50476.930801845498</v>
      </c>
      <c r="Y36" s="96">
        <f t="shared" si="5"/>
        <v>23762.825054244899</v>
      </c>
      <c r="Z36" s="96">
        <f t="shared" si="5"/>
        <v>10604.9214662871</v>
      </c>
      <c r="AA36" s="96">
        <f t="shared" si="5"/>
        <v>16802.363328599498</v>
      </c>
      <c r="AB36" s="106">
        <f t="shared" si="5"/>
        <v>43882.193969735301</v>
      </c>
      <c r="AC36" s="70">
        <f t="shared" si="5"/>
        <v>961616.04281878797</v>
      </c>
      <c r="AD36" s="107">
        <f t="shared" si="5"/>
        <v>960231.81751922099</v>
      </c>
      <c r="AE36" s="108">
        <f t="shared" si="5"/>
        <v>140386.66375649799</v>
      </c>
      <c r="AF36" s="73">
        <f t="shared" si="5"/>
        <v>1100618.4812757201</v>
      </c>
      <c r="AG36" s="107">
        <f t="shared" si="5"/>
        <v>360287.73730935401</v>
      </c>
      <c r="AH36" s="108">
        <f t="shared" si="5"/>
        <v>33456.0957602821</v>
      </c>
      <c r="AI36" s="73">
        <f t="shared" si="5"/>
        <v>393743.83306963602</v>
      </c>
      <c r="AJ36" s="118">
        <f t="shared" si="5"/>
        <v>402140.91186497599</v>
      </c>
      <c r="AK36" s="119">
        <f t="shared" si="5"/>
        <v>1896503.2262103299</v>
      </c>
      <c r="AL36" s="120">
        <f t="shared" si="5"/>
        <v>2858119.26902912</v>
      </c>
      <c r="AM36" s="69"/>
      <c r="AN36" s="117"/>
      <c r="AO36" s="122"/>
    </row>
    <row r="37" spans="1:41" s="1" customFormat="1">
      <c r="A37" s="144" t="s">
        <v>150</v>
      </c>
      <c r="B37" s="145" t="s">
        <v>151</v>
      </c>
      <c r="C37" s="145" t="s">
        <v>152</v>
      </c>
      <c r="D37" s="98">
        <v>220736.10159390001</v>
      </c>
      <c r="E37" s="98">
        <v>1852.7026864990601</v>
      </c>
      <c r="F37" s="98">
        <v>22104.4809736364</v>
      </c>
      <c r="G37" s="98">
        <v>11174.990181099</v>
      </c>
      <c r="H37" s="98">
        <v>12699.076874328701</v>
      </c>
      <c r="I37" s="98">
        <v>214.02339322422301</v>
      </c>
      <c r="J37" s="98">
        <v>18086.6321364959</v>
      </c>
      <c r="K37" s="98">
        <v>15164.652337896299</v>
      </c>
      <c r="L37" s="98">
        <v>834.34096364122297</v>
      </c>
      <c r="M37" s="98">
        <v>3151.4681587034702</v>
      </c>
      <c r="N37" s="98">
        <v>11138.945012169101</v>
      </c>
      <c r="O37" s="98">
        <v>11648.9351504755</v>
      </c>
      <c r="P37" s="98">
        <v>2207.5951939255601</v>
      </c>
      <c r="Q37" s="98">
        <v>45941.690758967197</v>
      </c>
      <c r="R37" s="98">
        <v>157338.79712069299</v>
      </c>
      <c r="S37" s="98">
        <v>133510.77913308601</v>
      </c>
      <c r="T37" s="98">
        <v>25849.752584504298</v>
      </c>
      <c r="U37" s="98">
        <v>38468.696480685598</v>
      </c>
      <c r="V37" s="98">
        <v>35180.474669862801</v>
      </c>
      <c r="W37" s="98">
        <v>29672.1106216751</v>
      </c>
      <c r="X37" s="98">
        <v>112207.019903008</v>
      </c>
      <c r="Y37" s="98">
        <v>48316.221809900402</v>
      </c>
      <c r="Z37" s="98">
        <v>46896.989482103803</v>
      </c>
      <c r="AA37" s="98">
        <v>29411.898783828699</v>
      </c>
      <c r="AB37" s="98">
        <v>43676.682142792903</v>
      </c>
      <c r="AC37" s="110">
        <f>SUM(D37:AB37)</f>
        <v>1077485.0581471</v>
      </c>
      <c r="AD37" s="111"/>
      <c r="AE37" s="112"/>
      <c r="AF37" s="112"/>
      <c r="AG37" s="112"/>
      <c r="AH37" s="112"/>
      <c r="AI37" s="112"/>
      <c r="AJ37" s="112"/>
      <c r="AK37" s="112"/>
      <c r="AL37" s="121"/>
      <c r="AM37" s="69"/>
      <c r="AN37" s="117"/>
      <c r="AO37" s="122"/>
    </row>
    <row r="38" spans="1:41" s="1" customFormat="1">
      <c r="A38" s="47"/>
      <c r="B38" s="47"/>
    </row>
    <row r="39" spans="1:41" s="1" customFormat="1">
      <c r="A39" s="47"/>
      <c r="B39" s="47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D39" s="99"/>
    </row>
    <row r="40" spans="1:41" s="1" customFormat="1">
      <c r="A40" s="47"/>
      <c r="B40" s="47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G40" s="99"/>
      <c r="AH40" s="99"/>
      <c r="AJ40" s="99"/>
      <c r="AK40" s="99"/>
      <c r="AL40" s="99"/>
    </row>
    <row r="41" spans="1:41" s="1" customFormat="1">
      <c r="A41" s="47"/>
      <c r="B41" s="47"/>
      <c r="C41" s="47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J41" s="99"/>
      <c r="AK41" s="99"/>
      <c r="AL41" s="99"/>
    </row>
    <row r="42" spans="1:41" s="1" customFormat="1">
      <c r="A42" s="47"/>
      <c r="B42" s="47"/>
      <c r="C42" s="47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</row>
    <row r="43" spans="1:41" s="1" customFormat="1">
      <c r="A43" s="47"/>
      <c r="B43" s="47"/>
      <c r="C43" s="47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J43" s="99"/>
      <c r="AK43" s="99"/>
      <c r="AL43" s="99"/>
    </row>
    <row r="44" spans="1:41" s="1" customFormat="1">
      <c r="A44" s="47"/>
      <c r="B44" s="47"/>
      <c r="C44" s="47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</row>
    <row r="45" spans="1:41" s="1" customFormat="1">
      <c r="A45" s="47"/>
      <c r="B45" s="47"/>
      <c r="C45" s="47"/>
    </row>
    <row r="46" spans="1:41" s="1" customFormat="1">
      <c r="A46" s="47"/>
      <c r="B46" s="47"/>
      <c r="C46" s="47"/>
      <c r="AC46" s="1" t="s">
        <v>0</v>
      </c>
    </row>
    <row r="47" spans="1:41" s="1" customFormat="1">
      <c r="A47" s="47"/>
      <c r="B47" s="47"/>
      <c r="C47" s="47"/>
    </row>
    <row r="48" spans="1:41" s="1" customFormat="1">
      <c r="A48" s="47"/>
      <c r="B48" s="47"/>
      <c r="C48" s="47"/>
    </row>
    <row r="49" spans="1:3" s="1" customFormat="1">
      <c r="A49" s="47"/>
      <c r="B49" s="47"/>
      <c r="C49" s="47"/>
    </row>
    <row r="50" spans="1:3" s="1" customFormat="1">
      <c r="A50" s="47"/>
      <c r="B50" s="47"/>
      <c r="C50" s="47"/>
    </row>
    <row r="51" spans="1:3" s="1" customFormat="1">
      <c r="A51" s="47"/>
      <c r="B51" s="47"/>
      <c r="C51" s="47"/>
    </row>
    <row r="52" spans="1:3" s="1" customFormat="1">
      <c r="A52" s="47"/>
      <c r="B52" s="47"/>
      <c r="C52" s="47"/>
    </row>
    <row r="53" spans="1:3" s="1" customFormat="1">
      <c r="A53" s="47"/>
      <c r="B53" s="47"/>
      <c r="C53" s="47"/>
    </row>
    <row r="54" spans="1:3" s="1" customFormat="1">
      <c r="A54" s="47"/>
      <c r="B54" s="47"/>
      <c r="C54" s="47"/>
    </row>
    <row r="55" spans="1:3" s="1" customFormat="1">
      <c r="A55" s="47"/>
      <c r="B55" s="47"/>
      <c r="C55" s="47"/>
    </row>
    <row r="56" spans="1:3" s="1" customFormat="1">
      <c r="A56" s="47"/>
      <c r="B56" s="47"/>
      <c r="C56" s="47"/>
    </row>
    <row r="57" spans="1:3" s="1" customFormat="1">
      <c r="A57" s="47"/>
      <c r="B57" s="47"/>
      <c r="C57" s="47"/>
    </row>
    <row r="58" spans="1:3" s="1" customFormat="1">
      <c r="A58" s="47"/>
      <c r="B58" s="47"/>
      <c r="C58" s="47"/>
    </row>
    <row r="59" spans="1:3" s="1" customFormat="1">
      <c r="A59" s="47"/>
      <c r="B59" s="47"/>
      <c r="C59" s="47"/>
    </row>
    <row r="60" spans="1:3" s="1" customFormat="1">
      <c r="A60" s="47"/>
      <c r="B60" s="47"/>
      <c r="C60" s="47"/>
    </row>
    <row r="61" spans="1:3" s="1" customFormat="1">
      <c r="A61" s="47"/>
      <c r="B61" s="47"/>
      <c r="C61" s="47"/>
    </row>
    <row r="62" spans="1:3" s="1" customFormat="1">
      <c r="A62" s="47"/>
      <c r="B62" s="47"/>
      <c r="C62" s="47"/>
    </row>
    <row r="63" spans="1:3" s="1" customFormat="1">
      <c r="A63" s="47"/>
      <c r="B63" s="47"/>
      <c r="C63" s="47"/>
    </row>
    <row r="64" spans="1:3" s="1" customFormat="1">
      <c r="A64" s="47"/>
      <c r="B64" s="47"/>
      <c r="C64" s="47"/>
    </row>
    <row r="65" spans="1:3" s="1" customFormat="1">
      <c r="A65" s="47"/>
      <c r="B65" s="47"/>
      <c r="C65" s="47"/>
    </row>
    <row r="66" spans="1:3" s="1" customFormat="1">
      <c r="A66" s="47"/>
      <c r="B66" s="47"/>
      <c r="C66" s="47"/>
    </row>
    <row r="67" spans="1:3" s="1" customFormat="1">
      <c r="A67" s="47"/>
      <c r="B67" s="47"/>
      <c r="C67" s="47"/>
    </row>
    <row r="68" spans="1:3" s="1" customFormat="1">
      <c r="A68" s="47"/>
      <c r="B68" s="47"/>
      <c r="C68" s="47"/>
    </row>
    <row r="69" spans="1:3" s="1" customFormat="1">
      <c r="A69" s="47"/>
      <c r="B69" s="47"/>
      <c r="C69" s="47"/>
    </row>
    <row r="70" spans="1:3" s="1" customFormat="1">
      <c r="A70" s="47"/>
      <c r="B70" s="47"/>
      <c r="C70" s="47"/>
    </row>
    <row r="71" spans="1:3" s="1" customFormat="1">
      <c r="A71" s="47"/>
      <c r="B71" s="47"/>
      <c r="C71" s="47"/>
    </row>
    <row r="72" spans="1:3" s="1" customFormat="1">
      <c r="A72" s="47"/>
      <c r="B72" s="47"/>
      <c r="C72" s="47"/>
    </row>
    <row r="73" spans="1:3" s="1" customFormat="1">
      <c r="A73" s="47"/>
      <c r="B73" s="47"/>
      <c r="C73" s="47"/>
    </row>
    <row r="74" spans="1:3" s="1" customFormat="1">
      <c r="A74" s="47"/>
      <c r="B74" s="47"/>
      <c r="C74" s="47"/>
    </row>
    <row r="75" spans="1:3" s="1" customFormat="1">
      <c r="A75" s="47"/>
      <c r="B75" s="47"/>
      <c r="C75" s="47"/>
    </row>
    <row r="76" spans="1:3" s="1" customFormat="1">
      <c r="A76" s="47"/>
      <c r="B76" s="47"/>
      <c r="C76" s="47"/>
    </row>
    <row r="77" spans="1:3" s="1" customFormat="1">
      <c r="A77" s="47"/>
      <c r="B77" s="47"/>
      <c r="C77" s="47"/>
    </row>
    <row r="78" spans="1:3" s="1" customFormat="1">
      <c r="A78" s="47"/>
      <c r="B78" s="47"/>
      <c r="C78" s="47"/>
    </row>
    <row r="79" spans="1:3" s="1" customFormat="1">
      <c r="A79" s="47"/>
      <c r="B79" s="47"/>
      <c r="C79" s="47"/>
    </row>
    <row r="80" spans="1:3" s="1" customFormat="1">
      <c r="A80" s="47"/>
      <c r="B80" s="47"/>
      <c r="C80" s="47"/>
    </row>
    <row r="81" spans="1:3" s="1" customFormat="1">
      <c r="A81" s="47"/>
      <c r="B81" s="47"/>
      <c r="C81" s="47"/>
    </row>
    <row r="82" spans="1:3" s="1" customFormat="1">
      <c r="A82" s="47"/>
      <c r="B82" s="47"/>
      <c r="C82" s="47"/>
    </row>
    <row r="83" spans="1:3" s="1" customFormat="1">
      <c r="A83" s="47"/>
      <c r="B83" s="47"/>
      <c r="C83" s="47"/>
    </row>
    <row r="84" spans="1:3" s="1" customFormat="1">
      <c r="A84" s="47"/>
      <c r="B84" s="47"/>
      <c r="C84" s="47"/>
    </row>
    <row r="85" spans="1:3" s="1" customFormat="1">
      <c r="A85" s="47"/>
      <c r="B85" s="47"/>
      <c r="C85" s="47"/>
    </row>
    <row r="86" spans="1:3" s="1" customFormat="1">
      <c r="A86" s="47"/>
      <c r="B86" s="47"/>
      <c r="C86" s="47"/>
    </row>
    <row r="87" spans="1:3" s="1" customFormat="1">
      <c r="A87" s="47"/>
      <c r="B87" s="47"/>
      <c r="C87" s="47"/>
    </row>
    <row r="88" spans="1:3" s="1" customFormat="1">
      <c r="A88" s="47"/>
      <c r="B88" s="47"/>
      <c r="C88" s="47"/>
    </row>
    <row r="89" spans="1:3" s="1" customFormat="1">
      <c r="A89" s="47"/>
      <c r="B89" s="47"/>
      <c r="C89" s="47"/>
    </row>
    <row r="90" spans="1:3" s="1" customFormat="1">
      <c r="A90" s="47"/>
      <c r="B90" s="47"/>
      <c r="C90" s="47"/>
    </row>
    <row r="91" spans="1:3" s="1" customFormat="1">
      <c r="A91" s="47"/>
      <c r="B91" s="47"/>
      <c r="C91" s="47"/>
    </row>
    <row r="92" spans="1:3" s="1" customFormat="1">
      <c r="A92" s="47"/>
      <c r="B92" s="47"/>
      <c r="C92" s="47"/>
    </row>
    <row r="93" spans="1:3" s="1" customFormat="1">
      <c r="A93" s="47"/>
      <c r="B93" s="47"/>
      <c r="C93" s="47"/>
    </row>
    <row r="94" spans="1:3" s="1" customFormat="1">
      <c r="A94" s="47"/>
      <c r="B94" s="47"/>
      <c r="C94" s="47"/>
    </row>
    <row r="95" spans="1:3" s="1" customFormat="1">
      <c r="A95" s="47"/>
      <c r="B95" s="47"/>
      <c r="C95" s="47"/>
    </row>
    <row r="96" spans="1:3" s="1" customFormat="1">
      <c r="A96" s="47"/>
      <c r="B96" s="47"/>
      <c r="C96" s="47"/>
    </row>
    <row r="97" spans="1:3" s="1" customFormat="1">
      <c r="A97" s="47"/>
      <c r="B97" s="47"/>
      <c r="C97" s="47"/>
    </row>
    <row r="98" spans="1:3" s="1" customFormat="1">
      <c r="A98" s="47"/>
      <c r="B98" s="47"/>
      <c r="C98" s="47"/>
    </row>
    <row r="99" spans="1:3" s="1" customFormat="1">
      <c r="A99" s="47"/>
      <c r="B99" s="47"/>
      <c r="C99" s="47"/>
    </row>
    <row r="100" spans="1:3" s="1" customFormat="1">
      <c r="A100" s="47"/>
      <c r="B100" s="47"/>
      <c r="C100" s="47"/>
    </row>
    <row r="101" spans="1:3" s="1" customFormat="1">
      <c r="A101" s="47"/>
      <c r="B101" s="47"/>
      <c r="C101" s="47"/>
    </row>
    <row r="102" spans="1:3" s="1" customFormat="1">
      <c r="A102" s="47"/>
      <c r="B102" s="47"/>
      <c r="C102" s="47"/>
    </row>
    <row r="103" spans="1:3" s="1" customFormat="1">
      <c r="A103" s="47"/>
      <c r="B103" s="47"/>
      <c r="C103" s="47"/>
    </row>
    <row r="104" spans="1:3" s="1" customFormat="1">
      <c r="A104" s="47"/>
      <c r="B104" s="47"/>
      <c r="C104" s="47"/>
    </row>
    <row r="105" spans="1:3" s="1" customFormat="1">
      <c r="A105" s="47"/>
      <c r="B105" s="47"/>
      <c r="C105" s="47"/>
    </row>
    <row r="106" spans="1:3" s="1" customFormat="1">
      <c r="A106" s="47"/>
      <c r="B106" s="47"/>
      <c r="C106" s="47"/>
    </row>
    <row r="107" spans="1:3" s="1" customFormat="1">
      <c r="A107" s="47"/>
      <c r="B107" s="47"/>
      <c r="C107" s="47"/>
    </row>
    <row r="108" spans="1:3" s="1" customFormat="1">
      <c r="A108" s="47"/>
      <c r="B108" s="47"/>
      <c r="C108" s="47"/>
    </row>
    <row r="109" spans="1:3" s="1" customFormat="1">
      <c r="A109" s="47"/>
      <c r="B109" s="47"/>
      <c r="C109" s="47"/>
    </row>
    <row r="110" spans="1:3" s="1" customFormat="1">
      <c r="A110" s="47"/>
      <c r="B110" s="47"/>
      <c r="C110" s="47"/>
    </row>
    <row r="111" spans="1:3" s="1" customFormat="1">
      <c r="A111" s="47"/>
      <c r="B111" s="47"/>
      <c r="C111" s="47"/>
    </row>
    <row r="112" spans="1:3" s="1" customFormat="1">
      <c r="A112" s="47"/>
      <c r="B112" s="47"/>
      <c r="C112" s="47"/>
    </row>
    <row r="113" spans="1:3" s="1" customFormat="1">
      <c r="A113" s="47"/>
      <c r="B113" s="47"/>
      <c r="C113" s="47"/>
    </row>
    <row r="114" spans="1:3" s="1" customFormat="1">
      <c r="A114" s="47"/>
      <c r="B114" s="47"/>
      <c r="C114" s="47"/>
    </row>
    <row r="115" spans="1:3" s="1" customFormat="1">
      <c r="A115" s="47"/>
      <c r="B115" s="47"/>
      <c r="C115" s="47"/>
    </row>
    <row r="116" spans="1:3" s="1" customFormat="1">
      <c r="A116" s="47"/>
      <c r="B116" s="47"/>
      <c r="C116" s="47"/>
    </row>
    <row r="117" spans="1:3" s="1" customFormat="1">
      <c r="A117" s="47"/>
      <c r="B117" s="47"/>
      <c r="C117" s="47"/>
    </row>
    <row r="118" spans="1:3" s="1" customFormat="1">
      <c r="A118" s="47"/>
      <c r="B118" s="47"/>
      <c r="C118" s="47"/>
    </row>
    <row r="119" spans="1:3" s="1" customFormat="1">
      <c r="A119" s="47"/>
      <c r="B119" s="47"/>
      <c r="C119" s="47"/>
    </row>
    <row r="120" spans="1:3" s="1" customFormat="1">
      <c r="A120" s="47"/>
      <c r="B120" s="47"/>
      <c r="C120" s="47"/>
    </row>
    <row r="121" spans="1:3" s="1" customFormat="1">
      <c r="A121" s="47"/>
      <c r="B121" s="47"/>
      <c r="C121" s="47"/>
    </row>
    <row r="122" spans="1:3" s="1" customFormat="1">
      <c r="A122" s="47"/>
      <c r="B122" s="47"/>
      <c r="C122" s="47"/>
    </row>
    <row r="123" spans="1:3" s="1" customFormat="1">
      <c r="A123" s="47"/>
      <c r="B123" s="47"/>
      <c r="C123" s="47"/>
    </row>
    <row r="124" spans="1:3" s="1" customFormat="1">
      <c r="A124" s="47"/>
      <c r="B124" s="47"/>
      <c r="C124" s="47"/>
    </row>
    <row r="125" spans="1:3" s="1" customFormat="1">
      <c r="A125" s="47"/>
      <c r="B125" s="47"/>
      <c r="C125" s="47"/>
    </row>
    <row r="126" spans="1:3" s="1" customFormat="1">
      <c r="A126" s="47"/>
      <c r="B126" s="47"/>
      <c r="C126" s="47"/>
    </row>
    <row r="127" spans="1:3" s="1" customFormat="1">
      <c r="A127" s="47"/>
      <c r="B127" s="47"/>
      <c r="C127" s="47"/>
    </row>
    <row r="128" spans="1:3" s="1" customFormat="1">
      <c r="A128" s="47"/>
      <c r="B128" s="47"/>
      <c r="C128" s="47"/>
    </row>
    <row r="129" spans="1:3" s="1" customFormat="1">
      <c r="A129" s="47"/>
      <c r="B129" s="47"/>
      <c r="C129" s="47"/>
    </row>
    <row r="130" spans="1:3" s="1" customFormat="1">
      <c r="A130" s="47"/>
      <c r="B130" s="47"/>
      <c r="C130" s="47"/>
    </row>
    <row r="131" spans="1:3" s="1" customFormat="1">
      <c r="A131" s="47"/>
      <c r="B131" s="47"/>
      <c r="C131" s="47"/>
    </row>
    <row r="132" spans="1:3" s="1" customFormat="1">
      <c r="A132" s="47"/>
      <c r="B132" s="47"/>
      <c r="C132" s="47"/>
    </row>
    <row r="133" spans="1:3" s="1" customFormat="1">
      <c r="A133" s="47"/>
      <c r="B133" s="47"/>
      <c r="C133" s="47"/>
    </row>
    <row r="134" spans="1:3" s="1" customFormat="1">
      <c r="A134" s="47"/>
      <c r="B134" s="47"/>
      <c r="C134" s="47"/>
    </row>
    <row r="135" spans="1:3" s="1" customFormat="1">
      <c r="A135" s="47"/>
      <c r="B135" s="47"/>
      <c r="C135" s="47"/>
    </row>
    <row r="136" spans="1:3" s="1" customFormat="1">
      <c r="A136" s="47"/>
      <c r="B136" s="47"/>
      <c r="C136" s="47"/>
    </row>
    <row r="137" spans="1:3" s="1" customFormat="1">
      <c r="A137" s="47"/>
      <c r="B137" s="47"/>
      <c r="C137" s="47"/>
    </row>
    <row r="138" spans="1:3" s="1" customFormat="1">
      <c r="A138" s="47"/>
      <c r="B138" s="47"/>
      <c r="C138" s="47"/>
    </row>
    <row r="139" spans="1:3" s="1" customFormat="1">
      <c r="A139" s="47"/>
      <c r="B139" s="47"/>
      <c r="C139" s="47"/>
    </row>
    <row r="140" spans="1:3" s="1" customFormat="1">
      <c r="A140" s="47"/>
      <c r="B140" s="47"/>
      <c r="C140" s="47"/>
    </row>
    <row r="141" spans="1:3" s="1" customFormat="1">
      <c r="A141" s="47"/>
      <c r="B141" s="47"/>
      <c r="C141" s="47"/>
    </row>
    <row r="142" spans="1:3" s="1" customFormat="1">
      <c r="A142" s="47"/>
      <c r="B142" s="47"/>
      <c r="C142" s="47"/>
    </row>
    <row r="143" spans="1:3" s="1" customFormat="1">
      <c r="A143" s="47"/>
      <c r="B143" s="47"/>
      <c r="C143" s="47"/>
    </row>
    <row r="144" spans="1:3" s="1" customFormat="1">
      <c r="A144" s="47"/>
      <c r="B144" s="47"/>
      <c r="C144" s="47"/>
    </row>
    <row r="145" spans="1:3" s="1" customFormat="1">
      <c r="A145" s="47"/>
      <c r="B145" s="47"/>
      <c r="C145" s="47"/>
    </row>
    <row r="146" spans="1:3" s="1" customFormat="1">
      <c r="A146" s="47"/>
      <c r="B146" s="47"/>
      <c r="C146" s="47"/>
    </row>
    <row r="147" spans="1:3" s="1" customFormat="1">
      <c r="A147" s="47"/>
      <c r="B147" s="47"/>
      <c r="C147" s="47"/>
    </row>
    <row r="148" spans="1:3" s="1" customFormat="1">
      <c r="A148" s="47"/>
      <c r="B148" s="47"/>
      <c r="C148" s="47"/>
    </row>
    <row r="149" spans="1:3" s="1" customFormat="1">
      <c r="A149" s="47"/>
      <c r="B149" s="47"/>
      <c r="C149" s="47"/>
    </row>
    <row r="150" spans="1:3" s="1" customFormat="1">
      <c r="A150" s="47"/>
      <c r="B150" s="47"/>
      <c r="C150" s="47"/>
    </row>
    <row r="151" spans="1:3" s="1" customFormat="1">
      <c r="A151" s="47"/>
      <c r="B151" s="47"/>
      <c r="C151" s="47"/>
    </row>
    <row r="152" spans="1:3" s="1" customFormat="1">
      <c r="A152" s="47"/>
      <c r="B152" s="47"/>
      <c r="C152" s="47"/>
    </row>
    <row r="153" spans="1:3" s="1" customFormat="1">
      <c r="A153" s="47"/>
      <c r="B153" s="47"/>
      <c r="C153" s="47"/>
    </row>
    <row r="154" spans="1:3" s="1" customFormat="1">
      <c r="A154" s="47"/>
      <c r="B154" s="47"/>
      <c r="C154" s="47"/>
    </row>
    <row r="155" spans="1:3" s="1" customFormat="1">
      <c r="A155" s="47"/>
      <c r="B155" s="47"/>
      <c r="C155" s="47"/>
    </row>
    <row r="156" spans="1:3" s="1" customFormat="1">
      <c r="A156" s="47"/>
      <c r="B156" s="47"/>
      <c r="C156" s="47"/>
    </row>
  </sheetData>
  <sheetProtection selectLockedCells="1" selectUnlockedCells="1"/>
  <mergeCells count="5">
    <mergeCell ref="D5:J5"/>
    <mergeCell ref="L5:R5"/>
    <mergeCell ref="T5:AA5"/>
    <mergeCell ref="AD5:AL5"/>
    <mergeCell ref="A6:B9"/>
  </mergeCells>
  <hyperlinks>
    <hyperlink ref="A1:C1" location="'Permbajtja-Content'!A1" display="Tabela e Përdorimeve me çmime tregu " xr:uid="{00000000-0004-0000-0500-000000000000}"/>
    <hyperlink ref="A3" location="'Permbajtja-Content'!A1" display="Use Table at purchasers' prices" xr:uid="{00000000-0004-0000-0500-000001000000}"/>
  </hyperlinks>
  <pageMargins left="0.7" right="0.7" top="0.78749999999999998" bottom="0.78749999999999998" header="0.51180555555555596" footer="0.51180555555555596"/>
  <pageSetup firstPageNumber="0" orientation="portrait" useFirstPageNumber="1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CC"/>
  </sheetPr>
  <dimension ref="A1:AL159"/>
  <sheetViews>
    <sheetView showGridLines="0" zoomScale="80" zoomScaleNormal="80" workbookViewId="0">
      <pane xSplit="2" ySplit="10" topLeftCell="C11" activePane="bottomRight" state="frozen"/>
      <selection pane="topRight"/>
      <selection pane="bottomLeft"/>
      <selection pane="bottomRight" activeCell="AG26" sqref="AG26"/>
    </sheetView>
  </sheetViews>
  <sheetFormatPr defaultColWidth="9.140625" defaultRowHeight="14.25"/>
  <cols>
    <col min="1" max="1" width="10" style="2" customWidth="1"/>
    <col min="2" max="3" width="19.5703125" style="2" customWidth="1"/>
    <col min="4" max="4" width="11.28515625" style="3" customWidth="1"/>
    <col min="5" max="10" width="10.7109375" style="3" customWidth="1"/>
    <col min="11" max="11" width="10.85546875" style="3" customWidth="1"/>
    <col min="12" max="29" width="10.7109375" style="3" customWidth="1"/>
    <col min="30" max="30" width="10.85546875" style="3" customWidth="1"/>
    <col min="31" max="31" width="10.7109375" style="3" customWidth="1"/>
    <col min="32" max="32" width="10.85546875" style="3" customWidth="1"/>
    <col min="33" max="33" width="10.7109375" style="3" customWidth="1"/>
    <col min="34" max="34" width="10.85546875" style="3" customWidth="1"/>
    <col min="35" max="35" width="12.5703125" style="3" customWidth="1"/>
    <col min="36" max="16384" width="9.140625" style="3"/>
  </cols>
  <sheetData>
    <row r="1" spans="1:38" ht="15" customHeight="1">
      <c r="A1" s="4" t="s">
        <v>4</v>
      </c>
      <c r="B1" s="4"/>
      <c r="C1" s="4"/>
      <c r="D1" s="4"/>
      <c r="E1" s="4"/>
    </row>
    <row r="2" spans="1:38" ht="15" customHeight="1">
      <c r="A2" s="4" t="s">
        <v>157</v>
      </c>
      <c r="B2" s="4"/>
      <c r="C2" s="4"/>
      <c r="D2" s="4"/>
      <c r="E2" s="4"/>
      <c r="G2" s="3" t="s">
        <v>0</v>
      </c>
      <c r="J2" s="3" t="s">
        <v>0</v>
      </c>
      <c r="L2" s="3" t="s">
        <v>0</v>
      </c>
      <c r="AD2" s="3" t="s">
        <v>0</v>
      </c>
    </row>
    <row r="3" spans="1:38" ht="15">
      <c r="A3" s="4" t="s">
        <v>6</v>
      </c>
      <c r="B3" s="4"/>
      <c r="C3" s="4"/>
      <c r="D3" s="4"/>
      <c r="E3" s="4"/>
      <c r="F3" s="123"/>
    </row>
    <row r="4" spans="1:38">
      <c r="A4" s="193" t="s">
        <v>158</v>
      </c>
      <c r="B4" s="193"/>
      <c r="C4" s="124"/>
      <c r="D4" s="6"/>
      <c r="H4" s="3" t="s">
        <v>0</v>
      </c>
      <c r="AF4" s="49" t="s">
        <v>8</v>
      </c>
      <c r="AG4" s="49"/>
      <c r="AH4" s="49"/>
    </row>
    <row r="5" spans="1:38" ht="15" customHeight="1">
      <c r="A5" s="7"/>
      <c r="B5" s="8"/>
      <c r="C5" s="8"/>
      <c r="D5" s="179" t="s">
        <v>9</v>
      </c>
      <c r="E5" s="180"/>
      <c r="F5" s="180"/>
      <c r="G5" s="180"/>
      <c r="H5" s="180"/>
      <c r="I5" s="180"/>
      <c r="J5" s="179" t="s">
        <v>10</v>
      </c>
      <c r="K5" s="180"/>
      <c r="L5" s="180"/>
      <c r="M5" s="180"/>
      <c r="N5" s="180"/>
      <c r="O5" s="180"/>
      <c r="P5" s="180"/>
      <c r="Q5" s="181"/>
      <c r="R5" s="127"/>
      <c r="S5" s="100"/>
      <c r="T5" s="100"/>
      <c r="U5" s="182" t="s">
        <v>9</v>
      </c>
      <c r="V5" s="182"/>
      <c r="W5" s="182"/>
      <c r="X5" s="182"/>
      <c r="Y5" s="182"/>
      <c r="Z5" s="182"/>
      <c r="AA5" s="182"/>
      <c r="AB5" s="182"/>
      <c r="AC5" s="128"/>
      <c r="AD5" s="100"/>
      <c r="AE5" s="100"/>
      <c r="AF5" s="183" t="s">
        <v>11</v>
      </c>
      <c r="AG5" s="184"/>
      <c r="AH5" s="136"/>
    </row>
    <row r="6" spans="1:38" ht="53.25" customHeight="1">
      <c r="A6" s="185" t="s">
        <v>12</v>
      </c>
      <c r="B6" s="186"/>
      <c r="C6" s="10" t="s">
        <v>13</v>
      </c>
      <c r="D6" s="11" t="s">
        <v>14</v>
      </c>
      <c r="E6" s="11" t="s">
        <v>15</v>
      </c>
      <c r="F6" s="11" t="s">
        <v>16</v>
      </c>
      <c r="G6" s="11" t="s">
        <v>17</v>
      </c>
      <c r="H6" s="11" t="s">
        <v>18</v>
      </c>
      <c r="I6" s="11" t="s">
        <v>19</v>
      </c>
      <c r="J6" s="11" t="s">
        <v>20</v>
      </c>
      <c r="K6" s="11" t="s">
        <v>21</v>
      </c>
      <c r="L6" s="11" t="s">
        <v>22</v>
      </c>
      <c r="M6" s="11" t="s">
        <v>23</v>
      </c>
      <c r="N6" s="11" t="s">
        <v>24</v>
      </c>
      <c r="O6" s="11" t="s">
        <v>25</v>
      </c>
      <c r="P6" s="11" t="s">
        <v>26</v>
      </c>
      <c r="Q6" s="11" t="s">
        <v>27</v>
      </c>
      <c r="R6" s="11" t="s">
        <v>28</v>
      </c>
      <c r="S6" s="11" t="s">
        <v>29</v>
      </c>
      <c r="T6" s="11" t="s">
        <v>30</v>
      </c>
      <c r="U6" s="11" t="s">
        <v>31</v>
      </c>
      <c r="V6" s="11" t="s">
        <v>32</v>
      </c>
      <c r="W6" s="11" t="s">
        <v>33</v>
      </c>
      <c r="X6" s="11" t="s">
        <v>34</v>
      </c>
      <c r="Y6" s="11" t="s">
        <v>35</v>
      </c>
      <c r="Z6" s="11" t="s">
        <v>36</v>
      </c>
      <c r="AA6" s="11" t="s">
        <v>37</v>
      </c>
      <c r="AB6" s="52" t="s">
        <v>38</v>
      </c>
      <c r="AC6" s="129" t="s">
        <v>39</v>
      </c>
      <c r="AD6" s="16" t="s">
        <v>40</v>
      </c>
      <c r="AE6" s="59" t="s">
        <v>41</v>
      </c>
      <c r="AF6" s="15" t="s">
        <v>42</v>
      </c>
      <c r="AG6" s="16" t="s">
        <v>43</v>
      </c>
      <c r="AH6" s="55" t="s">
        <v>44</v>
      </c>
    </row>
    <row r="7" spans="1:38" ht="15.75" customHeight="1">
      <c r="A7" s="185"/>
      <c r="B7" s="186"/>
      <c r="C7" s="12" t="s">
        <v>45</v>
      </c>
      <c r="D7" s="13" t="s">
        <v>46</v>
      </c>
      <c r="E7" s="13" t="s">
        <v>47</v>
      </c>
      <c r="F7" s="13" t="s">
        <v>48</v>
      </c>
      <c r="G7" s="13" t="s">
        <v>49</v>
      </c>
      <c r="H7" s="13" t="s">
        <v>50</v>
      </c>
      <c r="I7" s="13" t="s">
        <v>51</v>
      </c>
      <c r="J7" s="13" t="s">
        <v>52</v>
      </c>
      <c r="K7" s="13" t="s">
        <v>53</v>
      </c>
      <c r="L7" s="13" t="s">
        <v>54</v>
      </c>
      <c r="M7" s="13" t="s">
        <v>55</v>
      </c>
      <c r="N7" s="13" t="s">
        <v>56</v>
      </c>
      <c r="O7" s="13" t="s">
        <v>57</v>
      </c>
      <c r="P7" s="13" t="s">
        <v>58</v>
      </c>
      <c r="Q7" s="13" t="s">
        <v>59</v>
      </c>
      <c r="R7" s="13" t="s">
        <v>60</v>
      </c>
      <c r="S7" s="13" t="s">
        <v>61</v>
      </c>
      <c r="T7" s="13" t="s">
        <v>62</v>
      </c>
      <c r="U7" s="13" t="s">
        <v>63</v>
      </c>
      <c r="V7" s="13" t="s">
        <v>64</v>
      </c>
      <c r="W7" s="13" t="s">
        <v>65</v>
      </c>
      <c r="X7" s="13" t="s">
        <v>66</v>
      </c>
      <c r="Y7" s="13" t="s">
        <v>67</v>
      </c>
      <c r="Z7" s="13" t="s">
        <v>68</v>
      </c>
      <c r="AA7" s="13" t="s">
        <v>69</v>
      </c>
      <c r="AB7" s="13" t="s">
        <v>70</v>
      </c>
      <c r="AC7" s="130"/>
      <c r="AD7" s="113" t="s">
        <v>71</v>
      </c>
      <c r="AE7" s="53" t="s">
        <v>72</v>
      </c>
      <c r="AF7" s="60" t="s">
        <v>73</v>
      </c>
      <c r="AG7" s="137" t="s">
        <v>74</v>
      </c>
      <c r="AH7" s="138" t="s">
        <v>75</v>
      </c>
    </row>
    <row r="8" spans="1:38" ht="50.25" customHeight="1">
      <c r="A8" s="185"/>
      <c r="B8" s="186"/>
      <c r="C8" s="14" t="s">
        <v>76</v>
      </c>
      <c r="D8" s="15" t="s">
        <v>77</v>
      </c>
      <c r="E8" s="16" t="s">
        <v>78</v>
      </c>
      <c r="F8" s="16" t="s">
        <v>79</v>
      </c>
      <c r="G8" s="16" t="s">
        <v>80</v>
      </c>
      <c r="H8" s="16" t="s">
        <v>81</v>
      </c>
      <c r="I8" s="16" t="s">
        <v>82</v>
      </c>
      <c r="J8" s="16" t="s">
        <v>83</v>
      </c>
      <c r="K8" s="16" t="s">
        <v>84</v>
      </c>
      <c r="L8" s="16" t="s">
        <v>85</v>
      </c>
      <c r="M8" s="16" t="s">
        <v>86</v>
      </c>
      <c r="N8" s="16" t="s">
        <v>87</v>
      </c>
      <c r="O8" s="16" t="s">
        <v>88</v>
      </c>
      <c r="P8" s="16" t="s">
        <v>89</v>
      </c>
      <c r="Q8" s="16" t="s">
        <v>90</v>
      </c>
      <c r="R8" s="16" t="s">
        <v>91</v>
      </c>
      <c r="S8" s="16" t="s">
        <v>92</v>
      </c>
      <c r="T8" s="16" t="s">
        <v>93</v>
      </c>
      <c r="U8" s="16" t="s">
        <v>31</v>
      </c>
      <c r="V8" s="16" t="s">
        <v>94</v>
      </c>
      <c r="W8" s="16" t="s">
        <v>95</v>
      </c>
      <c r="X8" s="16" t="s">
        <v>96</v>
      </c>
      <c r="Y8" s="16" t="s">
        <v>97</v>
      </c>
      <c r="Z8" s="16" t="s">
        <v>98</v>
      </c>
      <c r="AA8" s="16" t="s">
        <v>99</v>
      </c>
      <c r="AB8" s="16" t="s">
        <v>100</v>
      </c>
      <c r="AC8" s="130" t="s">
        <v>101</v>
      </c>
      <c r="AD8" s="103" t="s">
        <v>102</v>
      </c>
      <c r="AE8" s="130" t="s">
        <v>103</v>
      </c>
      <c r="AF8" s="16" t="s">
        <v>104</v>
      </c>
      <c r="AG8" s="16" t="s">
        <v>105</v>
      </c>
      <c r="AH8" s="138" t="s">
        <v>106</v>
      </c>
    </row>
    <row r="9" spans="1:38" ht="18" customHeight="1">
      <c r="A9" s="187"/>
      <c r="B9" s="188"/>
      <c r="C9" s="17" t="s">
        <v>107</v>
      </c>
      <c r="D9" s="13" t="s">
        <v>46</v>
      </c>
      <c r="E9" s="13" t="s">
        <v>47</v>
      </c>
      <c r="F9" s="13" t="s">
        <v>48</v>
      </c>
      <c r="G9" s="13" t="s">
        <v>49</v>
      </c>
      <c r="H9" s="13" t="s">
        <v>50</v>
      </c>
      <c r="I9" s="13" t="s">
        <v>51</v>
      </c>
      <c r="J9" s="13" t="s">
        <v>52</v>
      </c>
      <c r="K9" s="13" t="s">
        <v>53</v>
      </c>
      <c r="L9" s="13" t="s">
        <v>54</v>
      </c>
      <c r="M9" s="13" t="s">
        <v>55</v>
      </c>
      <c r="N9" s="13" t="s">
        <v>56</v>
      </c>
      <c r="O9" s="13" t="s">
        <v>57</v>
      </c>
      <c r="P9" s="13" t="s">
        <v>58</v>
      </c>
      <c r="Q9" s="13" t="s">
        <v>59</v>
      </c>
      <c r="R9" s="13" t="s">
        <v>60</v>
      </c>
      <c r="S9" s="13" t="s">
        <v>61</v>
      </c>
      <c r="T9" s="13" t="s">
        <v>62</v>
      </c>
      <c r="U9" s="13" t="s">
        <v>63</v>
      </c>
      <c r="V9" s="13" t="s">
        <v>64</v>
      </c>
      <c r="W9" s="13" t="s">
        <v>65</v>
      </c>
      <c r="X9" s="13" t="s">
        <v>66</v>
      </c>
      <c r="Y9" s="13" t="s">
        <v>67</v>
      </c>
      <c r="Z9" s="13" t="s">
        <v>68</v>
      </c>
      <c r="AA9" s="13" t="s">
        <v>69</v>
      </c>
      <c r="AB9" s="13" t="s">
        <v>70</v>
      </c>
      <c r="AC9" s="101" t="s">
        <v>108</v>
      </c>
      <c r="AD9" s="131" t="s">
        <v>71</v>
      </c>
      <c r="AE9" s="101" t="s">
        <v>72</v>
      </c>
      <c r="AF9" s="132" t="s">
        <v>73</v>
      </c>
      <c r="AG9" s="131" t="s">
        <v>74</v>
      </c>
      <c r="AH9" s="58" t="s">
        <v>75</v>
      </c>
    </row>
    <row r="10" spans="1:38">
      <c r="A10" s="18" t="s">
        <v>109</v>
      </c>
      <c r="B10" s="19" t="s">
        <v>13</v>
      </c>
      <c r="C10" s="19" t="s">
        <v>76</v>
      </c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64"/>
    </row>
    <row r="11" spans="1:38">
      <c r="A11" s="22" t="s">
        <v>46</v>
      </c>
      <c r="B11" s="23" t="s">
        <v>14</v>
      </c>
      <c r="C11" s="23" t="s">
        <v>77</v>
      </c>
      <c r="D11" s="24">
        <v>238681.41459827399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65">
        <v>0</v>
      </c>
      <c r="AC11" s="66">
        <f t="shared" ref="AC11:AC36" si="0">SUM(D11:AB11)</f>
        <v>238681.41459827399</v>
      </c>
      <c r="AD11" s="67">
        <v>23942.321415747399</v>
      </c>
      <c r="AE11" s="66">
        <f>SUM(AC11:AD11)</f>
        <v>262623.73601402098</v>
      </c>
      <c r="AF11" s="93">
        <v>51483.924990670603</v>
      </c>
      <c r="AG11" s="65">
        <v>6875.3458808061696</v>
      </c>
      <c r="AH11" s="68">
        <f>SUM(AE11:AG11)</f>
        <v>320983.00688549801</v>
      </c>
      <c r="AI11" s="69"/>
      <c r="AJ11" s="122"/>
      <c r="AL11" s="3" t="s">
        <v>0</v>
      </c>
    </row>
    <row r="12" spans="1:38">
      <c r="A12" s="22" t="s">
        <v>47</v>
      </c>
      <c r="B12" s="25" t="s">
        <v>15</v>
      </c>
      <c r="C12" s="25" t="s">
        <v>78</v>
      </c>
      <c r="D12" s="24">
        <v>0</v>
      </c>
      <c r="E12" s="24">
        <v>4220.1608104770003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65">
        <v>0</v>
      </c>
      <c r="AC12" s="70">
        <f t="shared" si="0"/>
        <v>4220.1608104770003</v>
      </c>
      <c r="AD12" s="67">
        <v>492.01452203369001</v>
      </c>
      <c r="AE12" s="70">
        <f t="shared" ref="AE12:AE35" si="1">SUM(AC12:AD12)</f>
        <v>4712.1753325106902</v>
      </c>
      <c r="AF12" s="93">
        <v>1157.19703766208</v>
      </c>
      <c r="AG12" s="65">
        <v>130.01309664707901</v>
      </c>
      <c r="AH12" s="71">
        <f t="shared" ref="AH12:AH35" si="2">SUM(AE12:AG12)</f>
        <v>5999.3854668198501</v>
      </c>
      <c r="AI12" s="69"/>
      <c r="AJ12" s="122"/>
    </row>
    <row r="13" spans="1:38">
      <c r="A13" s="22" t="s">
        <v>48</v>
      </c>
      <c r="B13" s="25" t="s">
        <v>16</v>
      </c>
      <c r="C13" s="25" t="s">
        <v>79</v>
      </c>
      <c r="D13" s="24">
        <v>0</v>
      </c>
      <c r="E13" s="24">
        <v>0</v>
      </c>
      <c r="F13" s="24">
        <v>50732.9939207676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65">
        <v>0</v>
      </c>
      <c r="AC13" s="70">
        <f t="shared" si="0"/>
        <v>50732.9939207676</v>
      </c>
      <c r="AD13" s="67">
        <v>3368.8169494220701</v>
      </c>
      <c r="AE13" s="70">
        <f t="shared" si="1"/>
        <v>54101.8108701897</v>
      </c>
      <c r="AF13" s="93">
        <v>1437.9836785735599</v>
      </c>
      <c r="AG13" s="65">
        <v>1642.65586114862</v>
      </c>
      <c r="AH13" s="71">
        <f t="shared" si="2"/>
        <v>57182.4504099119</v>
      </c>
      <c r="AI13" s="69"/>
      <c r="AJ13" s="122"/>
    </row>
    <row r="14" spans="1:38">
      <c r="A14" s="22" t="s">
        <v>49</v>
      </c>
      <c r="B14" s="25" t="s">
        <v>17</v>
      </c>
      <c r="C14" s="25" t="s">
        <v>80</v>
      </c>
      <c r="D14" s="24">
        <v>0</v>
      </c>
      <c r="E14" s="24">
        <v>0</v>
      </c>
      <c r="F14" s="24">
        <v>0</v>
      </c>
      <c r="G14" s="24">
        <v>35256.5795580185</v>
      </c>
      <c r="H14" s="24">
        <v>1.9209368053237701</v>
      </c>
      <c r="I14" s="24">
        <v>0</v>
      </c>
      <c r="J14" s="24">
        <v>0</v>
      </c>
      <c r="K14" s="24">
        <v>5.0283135421061003</v>
      </c>
      <c r="L14" s="24">
        <v>0</v>
      </c>
      <c r="M14" s="24">
        <v>0</v>
      </c>
      <c r="N14" s="24">
        <v>39.807363471734803</v>
      </c>
      <c r="O14" s="24">
        <v>81.439448258448706</v>
      </c>
      <c r="P14" s="24">
        <v>0</v>
      </c>
      <c r="Q14" s="24">
        <v>0</v>
      </c>
      <c r="R14" s="24">
        <v>1059.7578344799299</v>
      </c>
      <c r="S14" s="24">
        <v>53.020963675604797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65">
        <v>0</v>
      </c>
      <c r="AC14" s="70">
        <f t="shared" si="0"/>
        <v>36497.554418251697</v>
      </c>
      <c r="AD14" s="67">
        <v>1446.3505831257401</v>
      </c>
      <c r="AE14" s="70">
        <f t="shared" si="1"/>
        <v>37943.905001377403</v>
      </c>
      <c r="AF14" s="93">
        <v>5394.6561625242903</v>
      </c>
      <c r="AG14" s="65">
        <v>695.444973120638</v>
      </c>
      <c r="AH14" s="71">
        <f t="shared" si="2"/>
        <v>44034.006137022399</v>
      </c>
      <c r="AI14" s="69"/>
      <c r="AJ14" s="122"/>
      <c r="AK14" s="3" t="s">
        <v>0</v>
      </c>
    </row>
    <row r="15" spans="1:38">
      <c r="A15" s="22" t="s">
        <v>50</v>
      </c>
      <c r="B15" s="25" t="s">
        <v>18</v>
      </c>
      <c r="C15" s="25" t="s">
        <v>81</v>
      </c>
      <c r="D15" s="24">
        <v>88493.022811111994</v>
      </c>
      <c r="E15" s="24">
        <v>1356.5319870972401</v>
      </c>
      <c r="F15" s="24">
        <v>0</v>
      </c>
      <c r="G15" s="24">
        <v>0</v>
      </c>
      <c r="H15" s="24">
        <v>49777.402309443503</v>
      </c>
      <c r="I15" s="24">
        <v>0</v>
      </c>
      <c r="J15" s="24">
        <v>3.3778260164893399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584.78080068884901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65">
        <v>12.481838911415201</v>
      </c>
      <c r="AC15" s="70">
        <f t="shared" si="0"/>
        <v>140227.59757326901</v>
      </c>
      <c r="AD15" s="67">
        <v>54114.009040425</v>
      </c>
      <c r="AE15" s="70">
        <f t="shared" si="1"/>
        <v>194341.60661369399</v>
      </c>
      <c r="AF15" s="93">
        <v>46887.015130549597</v>
      </c>
      <c r="AG15" s="65">
        <v>22308.535348995301</v>
      </c>
      <c r="AH15" s="71">
        <f t="shared" si="2"/>
        <v>263537.15709323902</v>
      </c>
      <c r="AI15" s="69"/>
      <c r="AJ15" s="122"/>
    </row>
    <row r="16" spans="1:38">
      <c r="A16" s="22" t="s">
        <v>51</v>
      </c>
      <c r="B16" s="25" t="s">
        <v>19</v>
      </c>
      <c r="C16" s="25" t="s">
        <v>82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915.38862146095698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65">
        <v>0</v>
      </c>
      <c r="AC16" s="70">
        <f t="shared" si="0"/>
        <v>915.38862146095698</v>
      </c>
      <c r="AD16" s="67">
        <v>8107.6875773402398</v>
      </c>
      <c r="AE16" s="70">
        <f t="shared" si="1"/>
        <v>9023.0761988012</v>
      </c>
      <c r="AF16" s="93">
        <v>2337.4872452777199</v>
      </c>
      <c r="AG16" s="65">
        <v>5712.8182027366001</v>
      </c>
      <c r="AH16" s="71">
        <f t="shared" si="2"/>
        <v>17073.381646815498</v>
      </c>
      <c r="AI16" s="69"/>
      <c r="AJ16" s="122"/>
    </row>
    <row r="17" spans="1:36">
      <c r="A17" s="22" t="s">
        <v>52</v>
      </c>
      <c r="B17" s="25" t="s">
        <v>20</v>
      </c>
      <c r="C17" s="25" t="s">
        <v>83</v>
      </c>
      <c r="D17" s="24">
        <v>41.754044228030999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43328.990197320003</v>
      </c>
      <c r="K17" s="24">
        <v>0</v>
      </c>
      <c r="L17" s="24">
        <v>0</v>
      </c>
      <c r="M17" s="24">
        <v>0</v>
      </c>
      <c r="N17" s="24">
        <v>0</v>
      </c>
      <c r="O17" s="24">
        <v>104.62600342430601</v>
      </c>
      <c r="P17" s="24">
        <v>0</v>
      </c>
      <c r="Q17" s="24">
        <v>0</v>
      </c>
      <c r="R17" s="24">
        <v>0</v>
      </c>
      <c r="S17" s="24">
        <v>24.719016370699201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65">
        <v>0</v>
      </c>
      <c r="AC17" s="70">
        <f t="shared" si="0"/>
        <v>43500.089261342997</v>
      </c>
      <c r="AD17" s="67">
        <v>57388.872348363897</v>
      </c>
      <c r="AE17" s="70">
        <f t="shared" si="1"/>
        <v>100888.961609707</v>
      </c>
      <c r="AF17" s="93">
        <v>25916.838599162002</v>
      </c>
      <c r="AG17" s="65">
        <v>5084.2422296279901</v>
      </c>
      <c r="AH17" s="71">
        <f t="shared" si="2"/>
        <v>131890.04243849701</v>
      </c>
      <c r="AI17" s="69"/>
      <c r="AJ17" s="122"/>
    </row>
    <row r="18" spans="1:36">
      <c r="A18" s="22" t="s">
        <v>53</v>
      </c>
      <c r="B18" s="26" t="s">
        <v>21</v>
      </c>
      <c r="C18" s="26" t="s">
        <v>84</v>
      </c>
      <c r="D18" s="24">
        <v>0</v>
      </c>
      <c r="E18" s="24">
        <v>0</v>
      </c>
      <c r="F18" s="24">
        <v>0</v>
      </c>
      <c r="G18" s="24">
        <v>94.630811069117897</v>
      </c>
      <c r="H18" s="24">
        <v>0</v>
      </c>
      <c r="I18" s="24">
        <v>0</v>
      </c>
      <c r="J18" s="24">
        <v>91.691522878387403</v>
      </c>
      <c r="K18" s="24">
        <v>49523.545253288503</v>
      </c>
      <c r="L18" s="24">
        <v>0</v>
      </c>
      <c r="M18" s="24">
        <v>344.31054688442299</v>
      </c>
      <c r="N18" s="24">
        <v>0</v>
      </c>
      <c r="O18" s="24">
        <v>33.585180119254403</v>
      </c>
      <c r="P18" s="24">
        <v>0</v>
      </c>
      <c r="Q18" s="24">
        <v>0</v>
      </c>
      <c r="R18" s="24">
        <v>77.598142672616703</v>
      </c>
      <c r="S18" s="24">
        <v>49.672308290125898</v>
      </c>
      <c r="T18" s="24">
        <v>0</v>
      </c>
      <c r="U18" s="24">
        <v>0</v>
      </c>
      <c r="V18" s="24">
        <v>2300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65">
        <v>0</v>
      </c>
      <c r="AC18" s="70">
        <f t="shared" si="0"/>
        <v>52515.033765202497</v>
      </c>
      <c r="AD18" s="67">
        <v>29030.798380824599</v>
      </c>
      <c r="AE18" s="70">
        <f t="shared" si="1"/>
        <v>81545.832146027096</v>
      </c>
      <c r="AF18" s="93">
        <v>21663.5376620469</v>
      </c>
      <c r="AG18" s="65">
        <v>6404.4064658697798</v>
      </c>
      <c r="AH18" s="71">
        <f t="shared" si="2"/>
        <v>109613.77627394399</v>
      </c>
      <c r="AI18" s="69"/>
      <c r="AJ18" s="122"/>
    </row>
    <row r="19" spans="1:36">
      <c r="A19" s="22" t="s">
        <v>54</v>
      </c>
      <c r="B19" s="26" t="s">
        <v>22</v>
      </c>
      <c r="C19" s="26" t="s">
        <v>85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17290.546999999999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65">
        <v>0</v>
      </c>
      <c r="AC19" s="70">
        <f t="shared" si="0"/>
        <v>17290.546999999999</v>
      </c>
      <c r="AD19" s="67">
        <v>65755.912221858802</v>
      </c>
      <c r="AE19" s="70">
        <f t="shared" si="1"/>
        <v>83046.459221858793</v>
      </c>
      <c r="AF19" s="93">
        <v>12156.5280899481</v>
      </c>
      <c r="AG19" s="65">
        <v>58283.828339489701</v>
      </c>
      <c r="AH19" s="71">
        <f t="shared" si="2"/>
        <v>153486.81565129699</v>
      </c>
      <c r="AI19" s="69"/>
      <c r="AJ19" s="122"/>
    </row>
    <row r="20" spans="1:36">
      <c r="A20" s="22" t="s">
        <v>55</v>
      </c>
      <c r="B20" s="26" t="s">
        <v>23</v>
      </c>
      <c r="C20" s="26" t="s">
        <v>86</v>
      </c>
      <c r="D20" s="24">
        <v>0</v>
      </c>
      <c r="E20" s="24">
        <v>0</v>
      </c>
      <c r="F20" s="24">
        <v>0</v>
      </c>
      <c r="G20" s="24">
        <v>0</v>
      </c>
      <c r="H20" s="24">
        <v>165.22900953433</v>
      </c>
      <c r="I20" s="24">
        <v>0</v>
      </c>
      <c r="J20" s="24">
        <v>58.605825177685098</v>
      </c>
      <c r="K20" s="24">
        <v>269.26320489775901</v>
      </c>
      <c r="L20" s="24">
        <v>0</v>
      </c>
      <c r="M20" s="24">
        <v>15281.712556131801</v>
      </c>
      <c r="N20" s="24">
        <v>114.297582239875</v>
      </c>
      <c r="O20" s="24">
        <v>0</v>
      </c>
      <c r="P20" s="24">
        <v>0</v>
      </c>
      <c r="Q20" s="24">
        <v>0</v>
      </c>
      <c r="R20" s="24">
        <v>3.9338884502726601</v>
      </c>
      <c r="S20" s="24">
        <v>2.7131072529273901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65">
        <v>0</v>
      </c>
      <c r="AC20" s="70">
        <f t="shared" si="0"/>
        <v>15895.7551736846</v>
      </c>
      <c r="AD20" s="67">
        <v>57564.929383737799</v>
      </c>
      <c r="AE20" s="70">
        <f t="shared" si="1"/>
        <v>73460.684557422501</v>
      </c>
      <c r="AF20" s="93">
        <v>23849.0668112481</v>
      </c>
      <c r="AG20" s="65">
        <v>12317.405966881601</v>
      </c>
      <c r="AH20" s="71">
        <f t="shared" si="2"/>
        <v>109627.15733555199</v>
      </c>
      <c r="AI20" s="69"/>
      <c r="AJ20" s="122"/>
    </row>
    <row r="21" spans="1:36">
      <c r="A21" s="22" t="s">
        <v>56</v>
      </c>
      <c r="B21" s="26" t="s">
        <v>24</v>
      </c>
      <c r="C21" s="26" t="s">
        <v>87</v>
      </c>
      <c r="D21" s="24">
        <v>0</v>
      </c>
      <c r="E21" s="24">
        <v>0</v>
      </c>
      <c r="F21" s="24">
        <v>0</v>
      </c>
      <c r="G21" s="24">
        <v>271.09064594796598</v>
      </c>
      <c r="H21" s="24">
        <v>0</v>
      </c>
      <c r="I21" s="24">
        <v>0</v>
      </c>
      <c r="J21" s="24">
        <v>0.18828461630375401</v>
      </c>
      <c r="K21" s="24">
        <v>0</v>
      </c>
      <c r="L21" s="24">
        <v>0</v>
      </c>
      <c r="M21" s="24">
        <v>104.37549385320099</v>
      </c>
      <c r="N21" s="24">
        <v>49505.982525959502</v>
      </c>
      <c r="O21" s="24">
        <v>0</v>
      </c>
      <c r="P21" s="24">
        <v>0</v>
      </c>
      <c r="Q21" s="24">
        <v>0</v>
      </c>
      <c r="R21" s="24">
        <v>71996.940947084804</v>
      </c>
      <c r="S21" s="24">
        <v>35.604209003709698</v>
      </c>
      <c r="T21" s="24">
        <v>31.628292723863598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65">
        <v>0</v>
      </c>
      <c r="AC21" s="70">
        <f t="shared" si="0"/>
        <v>121945.81039918899</v>
      </c>
      <c r="AD21" s="67">
        <v>17497.669625751299</v>
      </c>
      <c r="AE21" s="70">
        <f t="shared" si="1"/>
        <v>139443.480024941</v>
      </c>
      <c r="AF21" s="93">
        <v>24713.244293910499</v>
      </c>
      <c r="AG21" s="65">
        <v>6151.2229569002402</v>
      </c>
      <c r="AH21" s="71">
        <f t="shared" si="2"/>
        <v>170307.94727575101</v>
      </c>
      <c r="AI21" s="69"/>
      <c r="AJ21" s="122"/>
    </row>
    <row r="22" spans="1:36">
      <c r="A22" s="22" t="s">
        <v>57</v>
      </c>
      <c r="B22" s="26" t="s">
        <v>25</v>
      </c>
      <c r="C22" s="26" t="s">
        <v>88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9.3410843608546994</v>
      </c>
      <c r="L22" s="24">
        <v>0</v>
      </c>
      <c r="M22" s="24">
        <v>0</v>
      </c>
      <c r="N22" s="24">
        <v>0</v>
      </c>
      <c r="O22" s="24">
        <v>40204.416750389297</v>
      </c>
      <c r="P22" s="24">
        <v>0</v>
      </c>
      <c r="Q22" s="24">
        <v>0</v>
      </c>
      <c r="R22" s="24">
        <v>0</v>
      </c>
      <c r="S22" s="24">
        <v>17.645578216247099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65">
        <v>0</v>
      </c>
      <c r="AC22" s="70">
        <f t="shared" si="0"/>
        <v>40231.4034129664</v>
      </c>
      <c r="AD22" s="67">
        <v>62260.0280104419</v>
      </c>
      <c r="AE22" s="70">
        <f t="shared" si="1"/>
        <v>102491.43142340799</v>
      </c>
      <c r="AF22" s="93">
        <v>26529.149194089601</v>
      </c>
      <c r="AG22" s="65">
        <v>10600.493052707399</v>
      </c>
      <c r="AH22" s="71">
        <f t="shared" si="2"/>
        <v>139621.07367020499</v>
      </c>
      <c r="AI22" s="69"/>
      <c r="AJ22" s="122"/>
    </row>
    <row r="23" spans="1:36">
      <c r="A23" s="22" t="s">
        <v>58</v>
      </c>
      <c r="B23" s="26" t="s">
        <v>26</v>
      </c>
      <c r="C23" s="26" t="s">
        <v>89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4207.4765023381797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65">
        <v>0</v>
      </c>
      <c r="AC23" s="70">
        <f t="shared" si="0"/>
        <v>4207.4765023381797</v>
      </c>
      <c r="AD23" s="67">
        <v>108684.87767862499</v>
      </c>
      <c r="AE23" s="70">
        <f t="shared" si="1"/>
        <v>112892.354180963</v>
      </c>
      <c r="AF23" s="93">
        <v>30733.792037756601</v>
      </c>
      <c r="AG23" s="65">
        <v>22324.455659692499</v>
      </c>
      <c r="AH23" s="71">
        <f t="shared" si="2"/>
        <v>165950.60187841201</v>
      </c>
      <c r="AI23" s="69"/>
      <c r="AJ23" s="122"/>
    </row>
    <row r="24" spans="1:36">
      <c r="A24" s="22" t="s">
        <v>59</v>
      </c>
      <c r="B24" s="26" t="s">
        <v>27</v>
      </c>
      <c r="C24" s="26" t="s">
        <v>90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43412.019713532602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65">
        <v>0</v>
      </c>
      <c r="AC24" s="70">
        <f t="shared" si="0"/>
        <v>43412.019713532602</v>
      </c>
      <c r="AD24" s="67">
        <v>21186.914317231702</v>
      </c>
      <c r="AE24" s="70">
        <f t="shared" si="1"/>
        <v>64598.9340307643</v>
      </c>
      <c r="AF24" s="93">
        <v>0</v>
      </c>
      <c r="AG24" s="65">
        <v>-3150.43661016128</v>
      </c>
      <c r="AH24" s="71">
        <f t="shared" si="2"/>
        <v>61448.497420603002</v>
      </c>
      <c r="AI24" s="69"/>
      <c r="AJ24" s="122"/>
    </row>
    <row r="25" spans="1:36">
      <c r="A25" s="22" t="s">
        <v>60</v>
      </c>
      <c r="B25" s="26" t="s">
        <v>28</v>
      </c>
      <c r="C25" s="26" t="s">
        <v>91</v>
      </c>
      <c r="D25" s="24">
        <v>0</v>
      </c>
      <c r="E25" s="24">
        <v>0</v>
      </c>
      <c r="F25" s="24">
        <v>128.48098398427501</v>
      </c>
      <c r="G25" s="24">
        <v>912.38039035252802</v>
      </c>
      <c r="H25" s="24">
        <v>77.427216878750997</v>
      </c>
      <c r="I25" s="24">
        <v>0</v>
      </c>
      <c r="J25" s="24">
        <v>0</v>
      </c>
      <c r="K25" s="24">
        <v>125.20500186058101</v>
      </c>
      <c r="L25" s="24">
        <v>0</v>
      </c>
      <c r="M25" s="24">
        <v>651.99275204654998</v>
      </c>
      <c r="N25" s="24">
        <v>602.97966785984704</v>
      </c>
      <c r="O25" s="24">
        <v>0</v>
      </c>
      <c r="P25" s="24">
        <v>0</v>
      </c>
      <c r="Q25" s="24">
        <v>0</v>
      </c>
      <c r="R25" s="24">
        <v>347533.66582605802</v>
      </c>
      <c r="S25" s="24">
        <v>1066.48947981685</v>
      </c>
      <c r="T25" s="24">
        <v>44.495336342438797</v>
      </c>
      <c r="U25" s="24">
        <v>97.983363966155295</v>
      </c>
      <c r="V25" s="24">
        <v>0</v>
      </c>
      <c r="W25" s="24">
        <v>0</v>
      </c>
      <c r="X25" s="24">
        <v>215.011248156904</v>
      </c>
      <c r="Y25" s="24">
        <v>0</v>
      </c>
      <c r="Z25" s="24">
        <v>0</v>
      </c>
      <c r="AA25" s="24">
        <v>1945.7618109289201</v>
      </c>
      <c r="AB25" s="65">
        <v>8.7871867750790305</v>
      </c>
      <c r="AC25" s="70">
        <f t="shared" si="0"/>
        <v>353410.66026502702</v>
      </c>
      <c r="AD25" s="67">
        <v>388.85421780479999</v>
      </c>
      <c r="AE25" s="70">
        <f t="shared" si="1"/>
        <v>353799.514482831</v>
      </c>
      <c r="AF25" s="93">
        <v>0</v>
      </c>
      <c r="AG25" s="65">
        <v>4966.5128969631796</v>
      </c>
      <c r="AH25" s="71">
        <f t="shared" si="2"/>
        <v>358766.02737979498</v>
      </c>
      <c r="AI25" s="69"/>
      <c r="AJ25" s="122"/>
    </row>
    <row r="26" spans="1:36">
      <c r="A26" s="22" t="s">
        <v>61</v>
      </c>
      <c r="B26" s="26" t="s">
        <v>29</v>
      </c>
      <c r="C26" s="26" t="s">
        <v>92</v>
      </c>
      <c r="D26" s="24">
        <v>0</v>
      </c>
      <c r="E26" s="24">
        <v>17.065275670938199</v>
      </c>
      <c r="F26" s="24">
        <v>0</v>
      </c>
      <c r="G26" s="24">
        <v>283.98270751231701</v>
      </c>
      <c r="H26" s="24">
        <v>2552.55334239588</v>
      </c>
      <c r="I26" s="24">
        <v>0</v>
      </c>
      <c r="J26" s="24">
        <v>272.26181059108399</v>
      </c>
      <c r="K26" s="24">
        <v>4154.7530883486497</v>
      </c>
      <c r="L26" s="24">
        <v>0</v>
      </c>
      <c r="M26" s="24">
        <v>455.60699966796699</v>
      </c>
      <c r="N26" s="24">
        <v>458.803567294294</v>
      </c>
      <c r="O26" s="24">
        <v>4863.3196861459301</v>
      </c>
      <c r="P26" s="24">
        <v>0</v>
      </c>
      <c r="Q26" s="24">
        <v>0</v>
      </c>
      <c r="R26" s="24">
        <v>6311.6709810407201</v>
      </c>
      <c r="S26" s="24">
        <v>211599.90207717899</v>
      </c>
      <c r="T26" s="24">
        <v>434.93251820494601</v>
      </c>
      <c r="U26" s="24">
        <v>2215.0260028247799</v>
      </c>
      <c r="V26" s="24">
        <v>1.85701664619466</v>
      </c>
      <c r="W26" s="24">
        <v>0</v>
      </c>
      <c r="X26" s="24">
        <v>4.889895444125</v>
      </c>
      <c r="Y26" s="24">
        <v>0</v>
      </c>
      <c r="Z26" s="24">
        <v>52.840996423153904</v>
      </c>
      <c r="AA26" s="24">
        <v>1455.20992997596</v>
      </c>
      <c r="AB26" s="65">
        <v>14.2980794323505</v>
      </c>
      <c r="AC26" s="70">
        <f t="shared" si="0"/>
        <v>235148.97397479799</v>
      </c>
      <c r="AD26" s="67">
        <v>14110.6885376104</v>
      </c>
      <c r="AE26" s="70">
        <f t="shared" si="1"/>
        <v>249259.66251240901</v>
      </c>
      <c r="AF26" s="93">
        <v>-220510.56471871299</v>
      </c>
      <c r="AG26" s="65">
        <v>588.32487496985095</v>
      </c>
      <c r="AH26" s="71">
        <f t="shared" si="2"/>
        <v>29337.422668665899</v>
      </c>
      <c r="AI26" s="69"/>
      <c r="AJ26" s="122"/>
    </row>
    <row r="27" spans="1:36">
      <c r="A27" s="22" t="s">
        <v>62</v>
      </c>
      <c r="B27" s="27" t="s">
        <v>30</v>
      </c>
      <c r="C27" s="26" t="s">
        <v>93</v>
      </c>
      <c r="D27" s="24">
        <v>0</v>
      </c>
      <c r="E27" s="24">
        <v>209.44319882487301</v>
      </c>
      <c r="F27" s="24">
        <v>4.53604629530314</v>
      </c>
      <c r="G27" s="24">
        <v>0</v>
      </c>
      <c r="H27" s="24">
        <v>16.363044119584199</v>
      </c>
      <c r="I27" s="24">
        <v>0</v>
      </c>
      <c r="J27" s="24">
        <v>46.462252697026202</v>
      </c>
      <c r="K27" s="24">
        <v>9.9501037065387195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537.72139039833303</v>
      </c>
      <c r="S27" s="24">
        <v>1833.1645817435301</v>
      </c>
      <c r="T27" s="24">
        <v>46444.884820960899</v>
      </c>
      <c r="U27" s="24">
        <v>40.137194118470198</v>
      </c>
      <c r="V27" s="24">
        <v>0</v>
      </c>
      <c r="W27" s="24">
        <v>0</v>
      </c>
      <c r="X27" s="24">
        <v>275.17119098818802</v>
      </c>
      <c r="Y27" s="24">
        <v>0</v>
      </c>
      <c r="Z27" s="24">
        <v>23.045222962134901</v>
      </c>
      <c r="AA27" s="24">
        <v>97.630639427887004</v>
      </c>
      <c r="AB27" s="65">
        <v>39.293712132328103</v>
      </c>
      <c r="AC27" s="70">
        <f t="shared" si="0"/>
        <v>49577.803398375101</v>
      </c>
      <c r="AD27" s="67">
        <v>41340.946354891101</v>
      </c>
      <c r="AE27" s="70">
        <f t="shared" si="1"/>
        <v>90918.749753266195</v>
      </c>
      <c r="AF27" s="93">
        <v>0</v>
      </c>
      <c r="AG27" s="65">
        <v>-45.361577167684999</v>
      </c>
      <c r="AH27" s="71">
        <f t="shared" si="2"/>
        <v>90873.388176098495</v>
      </c>
      <c r="AI27" s="69"/>
      <c r="AJ27" s="122"/>
    </row>
    <row r="28" spans="1:36">
      <c r="A28" s="22" t="s">
        <v>63</v>
      </c>
      <c r="B28" s="26" t="s">
        <v>31</v>
      </c>
      <c r="C28" s="26" t="s">
        <v>31</v>
      </c>
      <c r="D28" s="24">
        <v>0</v>
      </c>
      <c r="E28" s="24">
        <v>0</v>
      </c>
      <c r="F28" s="24">
        <v>0</v>
      </c>
      <c r="G28" s="24">
        <v>45.269068102619698</v>
      </c>
      <c r="H28" s="24">
        <v>144.78140045080701</v>
      </c>
      <c r="I28" s="24">
        <v>0</v>
      </c>
      <c r="J28" s="24">
        <v>0</v>
      </c>
      <c r="K28" s="24">
        <v>0</v>
      </c>
      <c r="L28" s="24">
        <v>0</v>
      </c>
      <c r="M28" s="24">
        <v>175.342909045075</v>
      </c>
      <c r="N28" s="24">
        <v>56.415581372379897</v>
      </c>
      <c r="O28" s="24">
        <v>4593.2520471657599</v>
      </c>
      <c r="P28" s="24">
        <v>0</v>
      </c>
      <c r="Q28" s="24">
        <v>0</v>
      </c>
      <c r="R28" s="24">
        <v>7800.5405858807699</v>
      </c>
      <c r="S28" s="24">
        <v>4113.3605570501904</v>
      </c>
      <c r="T28" s="24">
        <v>0</v>
      </c>
      <c r="U28" s="24">
        <v>121720.76443</v>
      </c>
      <c r="V28" s="24">
        <v>0</v>
      </c>
      <c r="W28" s="24">
        <v>0</v>
      </c>
      <c r="X28" s="24">
        <v>0</v>
      </c>
      <c r="Y28" s="24">
        <v>0</v>
      </c>
      <c r="Z28" s="24">
        <v>84.141536558846695</v>
      </c>
      <c r="AA28" s="24">
        <v>0</v>
      </c>
      <c r="AB28" s="65">
        <v>0</v>
      </c>
      <c r="AC28" s="70">
        <f t="shared" si="0"/>
        <v>138733.868115627</v>
      </c>
      <c r="AD28" s="67">
        <v>70540.989986737506</v>
      </c>
      <c r="AE28" s="70">
        <f t="shared" si="1"/>
        <v>209274.858102364</v>
      </c>
      <c r="AF28" s="93">
        <v>-54907.331064336198</v>
      </c>
      <c r="AG28" s="65">
        <v>20.686432825323401</v>
      </c>
      <c r="AH28" s="71">
        <f t="shared" si="2"/>
        <v>154388.21347085299</v>
      </c>
      <c r="AI28" s="69"/>
      <c r="AJ28" s="122"/>
    </row>
    <row r="29" spans="1:36">
      <c r="A29" s="22" t="s">
        <v>64</v>
      </c>
      <c r="B29" s="26" t="s">
        <v>32</v>
      </c>
      <c r="C29" s="26" t="s">
        <v>94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80019.706887703403</v>
      </c>
      <c r="W29" s="24">
        <v>0</v>
      </c>
      <c r="X29" s="24">
        <v>161.08060327888899</v>
      </c>
      <c r="Y29" s="24">
        <v>0</v>
      </c>
      <c r="Z29" s="24">
        <v>0</v>
      </c>
      <c r="AA29" s="24">
        <v>0</v>
      </c>
      <c r="AB29" s="65">
        <v>0</v>
      </c>
      <c r="AC29" s="70">
        <f t="shared" si="0"/>
        <v>80180.7874909823</v>
      </c>
      <c r="AD29" s="67">
        <v>18836.1615294086</v>
      </c>
      <c r="AE29" s="70">
        <f t="shared" si="1"/>
        <v>99016.949020390806</v>
      </c>
      <c r="AF29" s="93">
        <v>441.81292363537199</v>
      </c>
      <c r="AG29" s="65">
        <v>1598.4884965490901</v>
      </c>
      <c r="AH29" s="71">
        <f t="shared" si="2"/>
        <v>101057.25044057499</v>
      </c>
      <c r="AI29" s="69"/>
      <c r="AJ29" s="122"/>
    </row>
    <row r="30" spans="1:36">
      <c r="A30" s="22" t="s">
        <v>65</v>
      </c>
      <c r="B30" s="26" t="s">
        <v>33</v>
      </c>
      <c r="C30" s="26" t="s">
        <v>95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50982.963791956499</v>
      </c>
      <c r="X30" s="24">
        <v>0</v>
      </c>
      <c r="Y30" s="24">
        <v>0</v>
      </c>
      <c r="Z30" s="24">
        <v>0</v>
      </c>
      <c r="AA30" s="24">
        <v>0</v>
      </c>
      <c r="AB30" s="65">
        <v>0</v>
      </c>
      <c r="AC30" s="70">
        <f t="shared" si="0"/>
        <v>50982.963791956499</v>
      </c>
      <c r="AD30" s="67">
        <v>15570.432196166401</v>
      </c>
      <c r="AE30" s="70">
        <f t="shared" si="1"/>
        <v>66553.395988122895</v>
      </c>
      <c r="AF30" s="93">
        <v>0</v>
      </c>
      <c r="AG30" s="65">
        <v>265.76075511513</v>
      </c>
      <c r="AH30" s="71">
        <f t="shared" si="2"/>
        <v>66819.156743237996</v>
      </c>
      <c r="AI30" s="69"/>
      <c r="AJ30" s="122"/>
    </row>
    <row r="31" spans="1:36">
      <c r="A31" s="28" t="s">
        <v>66</v>
      </c>
      <c r="B31" s="26" t="s">
        <v>34</v>
      </c>
      <c r="C31" s="26" t="s">
        <v>96</v>
      </c>
      <c r="D31" s="24">
        <v>0</v>
      </c>
      <c r="E31" s="24">
        <v>0</v>
      </c>
      <c r="F31" s="24">
        <v>0</v>
      </c>
      <c r="G31" s="24">
        <v>0</v>
      </c>
      <c r="H31" s="24">
        <v>36.568189664660601</v>
      </c>
      <c r="I31" s="24">
        <v>0</v>
      </c>
      <c r="J31" s="24">
        <v>15.975823393704299</v>
      </c>
      <c r="K31" s="24">
        <v>505.86371946277802</v>
      </c>
      <c r="L31" s="24">
        <v>0</v>
      </c>
      <c r="M31" s="24">
        <v>0</v>
      </c>
      <c r="N31" s="24">
        <v>0</v>
      </c>
      <c r="O31" s="24">
        <v>13.666626059767401</v>
      </c>
      <c r="P31" s="24">
        <v>0</v>
      </c>
      <c r="Q31" s="24">
        <v>0</v>
      </c>
      <c r="R31" s="24">
        <v>36811.417205609403</v>
      </c>
      <c r="S31" s="24">
        <v>291.52293955830498</v>
      </c>
      <c r="T31" s="24">
        <v>13.256743154886699</v>
      </c>
      <c r="U31" s="24">
        <v>3.9251229553265001</v>
      </c>
      <c r="V31" s="24">
        <v>3505.99999999999</v>
      </c>
      <c r="W31" s="24">
        <v>0</v>
      </c>
      <c r="X31" s="24">
        <v>166891.409449853</v>
      </c>
      <c r="Y31" s="24">
        <v>230</v>
      </c>
      <c r="Z31" s="24">
        <v>887.29353578754296</v>
      </c>
      <c r="AA31" s="24">
        <v>0</v>
      </c>
      <c r="AB31" s="65">
        <v>3632.4969079340799</v>
      </c>
      <c r="AC31" s="70">
        <f t="shared" si="0"/>
        <v>212839.39626343301</v>
      </c>
      <c r="AD31" s="67">
        <v>13399.9177277814</v>
      </c>
      <c r="AE31" s="70">
        <f t="shared" si="1"/>
        <v>226239.313991214</v>
      </c>
      <c r="AF31" s="93">
        <v>488.568976189951</v>
      </c>
      <c r="AG31" s="65">
        <v>1320.3724939574499</v>
      </c>
      <c r="AH31" s="71">
        <f t="shared" si="2"/>
        <v>228048.25546136199</v>
      </c>
      <c r="AI31" s="69"/>
      <c r="AJ31" s="122"/>
    </row>
    <row r="32" spans="1:36">
      <c r="A32" s="22" t="s">
        <v>67</v>
      </c>
      <c r="B32" s="26" t="s">
        <v>35</v>
      </c>
      <c r="C32" s="26" t="s">
        <v>97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74027.892379862198</v>
      </c>
      <c r="Z32" s="24">
        <v>788.97490141754099</v>
      </c>
      <c r="AA32" s="24">
        <v>302.42452326998398</v>
      </c>
      <c r="AB32" s="65">
        <v>6946.7052562093404</v>
      </c>
      <c r="AC32" s="70">
        <f t="shared" si="0"/>
        <v>82065.997060758993</v>
      </c>
      <c r="AD32" s="67">
        <v>1305.1621386618001</v>
      </c>
      <c r="AE32" s="70">
        <f t="shared" si="1"/>
        <v>83371.159199420799</v>
      </c>
      <c r="AF32" s="93">
        <v>0</v>
      </c>
      <c r="AG32" s="65">
        <v>10.356367535952399</v>
      </c>
      <c r="AH32" s="71">
        <f t="shared" si="2"/>
        <v>83381.515566956805</v>
      </c>
      <c r="AI32" s="69"/>
      <c r="AJ32" s="122"/>
    </row>
    <row r="33" spans="1:36">
      <c r="A33" s="22" t="s">
        <v>68</v>
      </c>
      <c r="B33" s="26" t="s">
        <v>36</v>
      </c>
      <c r="C33" s="26" t="s">
        <v>98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189.180898003549</v>
      </c>
      <c r="S33" s="24">
        <v>0.684284406273868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57456.920549900999</v>
      </c>
      <c r="AA33" s="24">
        <v>2249.3850428036499</v>
      </c>
      <c r="AB33" s="65">
        <v>5566</v>
      </c>
      <c r="AC33" s="70">
        <f t="shared" si="0"/>
        <v>65462.170775114399</v>
      </c>
      <c r="AD33" s="67">
        <v>4969.0070764155598</v>
      </c>
      <c r="AE33" s="70">
        <f t="shared" si="1"/>
        <v>70431.177851529996</v>
      </c>
      <c r="AF33" s="93">
        <v>0</v>
      </c>
      <c r="AG33" s="65">
        <v>12.7788762192099</v>
      </c>
      <c r="AH33" s="71">
        <f t="shared" si="2"/>
        <v>70443.956727749202</v>
      </c>
      <c r="AI33" s="69"/>
      <c r="AJ33" s="122"/>
    </row>
    <row r="34" spans="1:36">
      <c r="A34" s="22" t="s">
        <v>69</v>
      </c>
      <c r="B34" s="26" t="s">
        <v>37</v>
      </c>
      <c r="C34" s="26" t="s">
        <v>99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13.171441260604199</v>
      </c>
      <c r="S34" s="24">
        <v>3.5395882870085602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3258.1886761340702</v>
      </c>
      <c r="AA34" s="24">
        <v>41171.600039729303</v>
      </c>
      <c r="AB34" s="65">
        <v>0</v>
      </c>
      <c r="AC34" s="70">
        <f t="shared" si="0"/>
        <v>44446.499745410903</v>
      </c>
      <c r="AD34" s="67">
        <v>11497.9271611117</v>
      </c>
      <c r="AE34" s="70">
        <f t="shared" si="1"/>
        <v>55944.426906522698</v>
      </c>
      <c r="AF34" s="93">
        <v>0</v>
      </c>
      <c r="AG34" s="65">
        <v>91.484159528200607</v>
      </c>
      <c r="AH34" s="71">
        <f t="shared" si="2"/>
        <v>56035.911066050903</v>
      </c>
      <c r="AI34" s="69"/>
      <c r="AJ34" s="122"/>
    </row>
    <row r="35" spans="1:36">
      <c r="A35" s="22" t="s">
        <v>70</v>
      </c>
      <c r="B35" s="26" t="s">
        <v>38</v>
      </c>
      <c r="C35" s="26" t="s">
        <v>100</v>
      </c>
      <c r="D35" s="24">
        <v>0</v>
      </c>
      <c r="E35" s="24">
        <v>0</v>
      </c>
      <c r="F35" s="24">
        <v>19.865112668819901</v>
      </c>
      <c r="G35" s="24">
        <v>19.699187162608698</v>
      </c>
      <c r="H35" s="24">
        <v>0</v>
      </c>
      <c r="I35" s="24">
        <v>0</v>
      </c>
      <c r="J35" s="24">
        <v>3.3592426832591702</v>
      </c>
      <c r="K35" s="24">
        <v>205.610379913309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54.0086985703471</v>
      </c>
      <c r="R35" s="24">
        <v>1397.6302691733699</v>
      </c>
      <c r="S35" s="24">
        <v>2.4139017470304802</v>
      </c>
      <c r="T35" s="24">
        <v>6.6457688781715696</v>
      </c>
      <c r="U35" s="24">
        <v>0</v>
      </c>
      <c r="V35" s="24">
        <v>0</v>
      </c>
      <c r="W35" s="24">
        <v>0</v>
      </c>
      <c r="X35" s="24">
        <v>1.67311275166074</v>
      </c>
      <c r="Y35" s="24">
        <v>0</v>
      </c>
      <c r="Z35" s="24">
        <v>52.545410562116402</v>
      </c>
      <c r="AA35" s="24">
        <v>193.00567442761201</v>
      </c>
      <c r="AB35" s="65">
        <v>65048.671384233501</v>
      </c>
      <c r="AC35" s="70">
        <f t="shared" si="0"/>
        <v>67005.128142771806</v>
      </c>
      <c r="AD35" s="67">
        <v>35292.186974695003</v>
      </c>
      <c r="AE35" s="70">
        <f t="shared" si="1"/>
        <v>102297.31511746701</v>
      </c>
      <c r="AF35" s="93">
        <v>227.092949803647</v>
      </c>
      <c r="AG35" s="65">
        <v>5293.4457759072102</v>
      </c>
      <c r="AH35" s="71">
        <f t="shared" si="2"/>
        <v>107817.853843178</v>
      </c>
      <c r="AI35" s="69"/>
      <c r="AJ35" s="122"/>
    </row>
    <row r="36" spans="1:36" s="1" customFormat="1">
      <c r="A36" s="97" t="s">
        <v>110</v>
      </c>
      <c r="B36" s="45" t="s">
        <v>111</v>
      </c>
      <c r="C36" s="45" t="s">
        <v>112</v>
      </c>
      <c r="D36" s="98">
        <f t="shared" ref="D36:AB36" si="3">SUM(D11:D35)</f>
        <v>327216.19145361398</v>
      </c>
      <c r="E36" s="98">
        <f t="shared" si="3"/>
        <v>5803.2012720700504</v>
      </c>
      <c r="F36" s="98">
        <f t="shared" si="3"/>
        <v>50885.876063716001</v>
      </c>
      <c r="G36" s="98">
        <f t="shared" si="3"/>
        <v>36883.632368165701</v>
      </c>
      <c r="H36" s="98">
        <f t="shared" si="3"/>
        <v>52772.245449292903</v>
      </c>
      <c r="I36" s="98">
        <f t="shared" si="3"/>
        <v>915.38862146095698</v>
      </c>
      <c r="J36" s="98">
        <f t="shared" si="3"/>
        <v>43820.912785373897</v>
      </c>
      <c r="K36" s="98">
        <f t="shared" si="3"/>
        <v>54808.560149381097</v>
      </c>
      <c r="L36" s="98">
        <f t="shared" si="3"/>
        <v>17290.546999999999</v>
      </c>
      <c r="M36" s="98">
        <f t="shared" si="3"/>
        <v>17013.341257628999</v>
      </c>
      <c r="N36" s="98">
        <f t="shared" si="3"/>
        <v>50778.286288197603</v>
      </c>
      <c r="O36" s="98">
        <f t="shared" si="3"/>
        <v>49894.305741562697</v>
      </c>
      <c r="P36" s="98">
        <f t="shared" si="3"/>
        <v>4207.4765023381797</v>
      </c>
      <c r="Q36" s="98">
        <f t="shared" si="3"/>
        <v>43466.028412102904</v>
      </c>
      <c r="R36" s="98">
        <f t="shared" si="3"/>
        <v>473733.22941011202</v>
      </c>
      <c r="S36" s="98">
        <f t="shared" si="3"/>
        <v>219679.23339328601</v>
      </c>
      <c r="T36" s="98">
        <f t="shared" si="3"/>
        <v>46975.843480265197</v>
      </c>
      <c r="U36" s="98">
        <f t="shared" si="3"/>
        <v>124077.83611386501</v>
      </c>
      <c r="V36" s="98">
        <f t="shared" si="3"/>
        <v>85827.563904349605</v>
      </c>
      <c r="W36" s="98">
        <f t="shared" si="3"/>
        <v>50982.963791956499</v>
      </c>
      <c r="X36" s="98">
        <f t="shared" si="3"/>
        <v>167549.23550047199</v>
      </c>
      <c r="Y36" s="98">
        <f t="shared" si="3"/>
        <v>74257.892379862198</v>
      </c>
      <c r="Z36" s="98">
        <f t="shared" si="3"/>
        <v>62603.950829746398</v>
      </c>
      <c r="AA36" s="98">
        <f t="shared" si="3"/>
        <v>47415.017660563302</v>
      </c>
      <c r="AB36" s="109">
        <f t="shared" si="3"/>
        <v>81268.734365628101</v>
      </c>
      <c r="AC36" s="133">
        <f t="shared" si="0"/>
        <v>2190127.49419501</v>
      </c>
      <c r="AD36" s="134">
        <f>SUM(AD11:AD35)</f>
        <v>738093.47595621401</v>
      </c>
      <c r="AE36" s="133">
        <f>SUM(AE11:AE35)</f>
        <v>2928220.9701512302</v>
      </c>
      <c r="AF36" s="135">
        <f>SUM(AF11:AF35)</f>
        <v>-4.9851678340928603E-11</v>
      </c>
      <c r="AG36" s="109">
        <f>SUM(AG11:AG35)</f>
        <v>169503.280976865</v>
      </c>
      <c r="AH36" s="139">
        <f>SUM(AH11:AH35)</f>
        <v>3097724.2511280901</v>
      </c>
      <c r="AI36" s="69"/>
      <c r="AJ36" s="122"/>
    </row>
    <row r="37" spans="1:36" s="1" customFormat="1">
      <c r="A37" s="47"/>
      <c r="B37" s="47"/>
    </row>
    <row r="38" spans="1:36" s="1" customFormat="1">
      <c r="A38" s="47"/>
      <c r="H38" s="125"/>
      <c r="I38" s="125"/>
      <c r="J38" s="125"/>
    </row>
    <row r="39" spans="1:36" s="1" customFormat="1">
      <c r="A39" s="47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1" t="s">
        <v>0</v>
      </c>
    </row>
    <row r="40" spans="1:36" s="1" customFormat="1">
      <c r="A40" s="47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</row>
    <row r="41" spans="1:36" s="1" customFormat="1">
      <c r="A41" s="47"/>
      <c r="C41" s="47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</row>
    <row r="42" spans="1:36" s="1" customFormat="1">
      <c r="A42" s="47"/>
      <c r="C42" s="47"/>
      <c r="I42" s="1" t="s">
        <v>0</v>
      </c>
    </row>
    <row r="43" spans="1:36" s="1" customFormat="1">
      <c r="A43" s="47"/>
      <c r="C43" s="47"/>
    </row>
    <row r="44" spans="1:36" s="1" customFormat="1">
      <c r="A44" s="47"/>
      <c r="C44" s="47"/>
      <c r="AC44" s="99"/>
    </row>
    <row r="45" spans="1:36" s="1" customFormat="1">
      <c r="A45" s="47"/>
      <c r="C45" s="47"/>
      <c r="I45" s="1" t="s">
        <v>0</v>
      </c>
    </row>
    <row r="46" spans="1:36" s="1" customFormat="1">
      <c r="A46" s="47"/>
      <c r="C46" s="47"/>
    </row>
    <row r="47" spans="1:36" s="1" customFormat="1">
      <c r="A47" s="47"/>
      <c r="C47" s="47"/>
    </row>
    <row r="48" spans="1:36" s="1" customFormat="1">
      <c r="A48" s="47"/>
      <c r="C48" s="47"/>
    </row>
    <row r="49" spans="1:9" s="1" customFormat="1">
      <c r="A49" s="47"/>
      <c r="C49" s="47"/>
      <c r="I49" s="1" t="s">
        <v>0</v>
      </c>
    </row>
    <row r="50" spans="1:9" s="1" customFormat="1">
      <c r="A50" s="47"/>
      <c r="C50" s="47"/>
    </row>
    <row r="51" spans="1:9" s="1" customFormat="1">
      <c r="A51" s="47"/>
      <c r="C51" s="47"/>
    </row>
    <row r="52" spans="1:9" s="1" customFormat="1">
      <c r="A52" s="47"/>
      <c r="C52" s="47"/>
    </row>
    <row r="53" spans="1:9" s="1" customFormat="1">
      <c r="A53" s="47"/>
      <c r="C53" s="47"/>
    </row>
    <row r="54" spans="1:9" s="1" customFormat="1">
      <c r="A54" s="47"/>
      <c r="C54" s="47"/>
    </row>
    <row r="55" spans="1:9" s="1" customFormat="1">
      <c r="A55" s="47"/>
      <c r="C55" s="47"/>
    </row>
    <row r="56" spans="1:9" s="1" customFormat="1">
      <c r="A56" s="47"/>
      <c r="C56" s="47"/>
    </row>
    <row r="57" spans="1:9" s="1" customFormat="1">
      <c r="A57" s="47"/>
      <c r="C57" s="47"/>
    </row>
    <row r="58" spans="1:9" s="1" customFormat="1">
      <c r="A58" s="47"/>
      <c r="C58" s="47"/>
    </row>
    <row r="59" spans="1:9" s="1" customFormat="1">
      <c r="A59" s="47"/>
      <c r="C59" s="47"/>
    </row>
    <row r="60" spans="1:9" s="1" customFormat="1">
      <c r="A60" s="47"/>
      <c r="C60" s="47"/>
    </row>
    <row r="61" spans="1:9" s="1" customFormat="1">
      <c r="A61" s="47"/>
      <c r="C61" s="47"/>
    </row>
    <row r="62" spans="1:9" s="1" customFormat="1">
      <c r="A62" s="47"/>
      <c r="C62" s="47"/>
    </row>
    <row r="63" spans="1:9" s="1" customFormat="1">
      <c r="A63" s="47"/>
      <c r="C63" s="47"/>
    </row>
    <row r="64" spans="1:9" s="1" customFormat="1">
      <c r="A64" s="47"/>
      <c r="C64" s="47"/>
    </row>
    <row r="65" spans="1:3" s="1" customFormat="1">
      <c r="A65" s="47"/>
      <c r="C65" s="47"/>
    </row>
    <row r="66" spans="1:3" s="1" customFormat="1">
      <c r="A66" s="47"/>
      <c r="C66" s="47"/>
    </row>
    <row r="67" spans="1:3" s="1" customFormat="1">
      <c r="A67" s="47"/>
      <c r="C67" s="47"/>
    </row>
    <row r="68" spans="1:3" s="1" customFormat="1">
      <c r="A68" s="47"/>
      <c r="C68" s="47"/>
    </row>
    <row r="69" spans="1:3" s="1" customFormat="1">
      <c r="A69" s="47"/>
      <c r="C69" s="47"/>
    </row>
    <row r="70" spans="1:3" s="1" customFormat="1">
      <c r="A70" s="47"/>
      <c r="C70" s="47"/>
    </row>
    <row r="71" spans="1:3" s="1" customFormat="1">
      <c r="A71" s="47"/>
      <c r="C71" s="47"/>
    </row>
    <row r="72" spans="1:3" s="1" customFormat="1">
      <c r="A72" s="47"/>
      <c r="C72" s="47"/>
    </row>
    <row r="73" spans="1:3" s="1" customFormat="1">
      <c r="A73" s="47"/>
      <c r="C73" s="47"/>
    </row>
    <row r="74" spans="1:3" s="1" customFormat="1">
      <c r="A74" s="47"/>
      <c r="C74" s="47"/>
    </row>
    <row r="75" spans="1:3" s="1" customFormat="1">
      <c r="A75" s="47"/>
      <c r="C75" s="47"/>
    </row>
    <row r="76" spans="1:3" s="1" customFormat="1">
      <c r="A76" s="47"/>
      <c r="C76" s="47"/>
    </row>
    <row r="77" spans="1:3" s="1" customFormat="1">
      <c r="A77" s="47"/>
      <c r="C77" s="47"/>
    </row>
    <row r="78" spans="1:3" s="1" customFormat="1">
      <c r="A78" s="47"/>
      <c r="C78" s="47"/>
    </row>
    <row r="79" spans="1:3" s="1" customFormat="1">
      <c r="A79" s="47"/>
      <c r="C79" s="47"/>
    </row>
    <row r="80" spans="1:3" s="1" customFormat="1">
      <c r="A80" s="47"/>
      <c r="C80" s="47"/>
    </row>
    <row r="81" spans="1:3" s="1" customFormat="1">
      <c r="A81" s="47"/>
      <c r="C81" s="47"/>
    </row>
    <row r="82" spans="1:3" s="1" customFormat="1">
      <c r="A82" s="47"/>
      <c r="C82" s="47"/>
    </row>
    <row r="83" spans="1:3" s="1" customFormat="1">
      <c r="A83" s="47"/>
      <c r="C83" s="47"/>
    </row>
    <row r="84" spans="1:3" s="1" customFormat="1">
      <c r="A84" s="47"/>
      <c r="C84" s="47"/>
    </row>
    <row r="85" spans="1:3" s="1" customFormat="1">
      <c r="A85" s="47"/>
      <c r="C85" s="47"/>
    </row>
    <row r="86" spans="1:3" s="1" customFormat="1">
      <c r="A86" s="47"/>
      <c r="C86" s="47"/>
    </row>
    <row r="87" spans="1:3" s="1" customFormat="1">
      <c r="A87" s="47"/>
      <c r="C87" s="47"/>
    </row>
    <row r="88" spans="1:3" s="1" customFormat="1">
      <c r="A88" s="47"/>
      <c r="C88" s="47"/>
    </row>
    <row r="89" spans="1:3" s="1" customFormat="1">
      <c r="A89" s="47"/>
      <c r="C89" s="47"/>
    </row>
    <row r="90" spans="1:3" s="1" customFormat="1">
      <c r="A90" s="47"/>
      <c r="C90" s="47"/>
    </row>
    <row r="91" spans="1:3" s="1" customFormat="1">
      <c r="A91" s="47"/>
      <c r="C91" s="47"/>
    </row>
    <row r="92" spans="1:3" s="1" customFormat="1">
      <c r="A92" s="47"/>
      <c r="C92" s="47"/>
    </row>
    <row r="93" spans="1:3" s="1" customFormat="1">
      <c r="A93" s="47"/>
      <c r="C93" s="47"/>
    </row>
    <row r="94" spans="1:3" s="1" customFormat="1">
      <c r="A94" s="47"/>
      <c r="C94" s="47"/>
    </row>
    <row r="95" spans="1:3" s="1" customFormat="1">
      <c r="A95" s="47"/>
      <c r="C95" s="47"/>
    </row>
    <row r="96" spans="1:3" s="1" customFormat="1">
      <c r="A96" s="47"/>
      <c r="C96" s="47"/>
    </row>
    <row r="97" spans="1:3" s="1" customFormat="1">
      <c r="A97" s="47"/>
      <c r="C97" s="47"/>
    </row>
    <row r="98" spans="1:3" s="1" customFormat="1">
      <c r="A98" s="47"/>
      <c r="C98" s="47"/>
    </row>
    <row r="99" spans="1:3" s="1" customFormat="1">
      <c r="A99" s="47"/>
      <c r="C99" s="47"/>
    </row>
    <row r="100" spans="1:3" s="1" customFormat="1">
      <c r="A100" s="47"/>
      <c r="C100" s="47"/>
    </row>
    <row r="101" spans="1:3" s="1" customFormat="1">
      <c r="A101" s="47"/>
      <c r="C101" s="47"/>
    </row>
    <row r="102" spans="1:3" s="1" customFormat="1">
      <c r="A102" s="47"/>
      <c r="C102" s="47"/>
    </row>
    <row r="103" spans="1:3" s="1" customFormat="1">
      <c r="A103" s="47"/>
      <c r="C103" s="47"/>
    </row>
    <row r="104" spans="1:3" s="1" customFormat="1">
      <c r="A104" s="47"/>
      <c r="C104" s="47"/>
    </row>
    <row r="105" spans="1:3" s="1" customFormat="1">
      <c r="A105" s="47"/>
      <c r="C105" s="47"/>
    </row>
    <row r="106" spans="1:3" s="1" customFormat="1">
      <c r="A106" s="47"/>
      <c r="C106" s="47"/>
    </row>
    <row r="107" spans="1:3" s="1" customFormat="1">
      <c r="A107" s="47"/>
      <c r="C107" s="47"/>
    </row>
    <row r="108" spans="1:3" s="1" customFormat="1">
      <c r="A108" s="47"/>
      <c r="C108" s="47"/>
    </row>
    <row r="109" spans="1:3" s="1" customFormat="1">
      <c r="A109" s="47"/>
      <c r="C109" s="47"/>
    </row>
    <row r="110" spans="1:3" s="1" customFormat="1">
      <c r="A110" s="47"/>
      <c r="C110" s="47"/>
    </row>
    <row r="111" spans="1:3" s="1" customFormat="1">
      <c r="A111" s="47"/>
      <c r="C111" s="47"/>
    </row>
    <row r="112" spans="1:3" s="1" customFormat="1">
      <c r="A112" s="47"/>
      <c r="C112" s="47"/>
    </row>
    <row r="113" spans="1:3" s="1" customFormat="1">
      <c r="A113" s="47"/>
      <c r="C113" s="47"/>
    </row>
    <row r="114" spans="1:3" s="1" customFormat="1">
      <c r="A114" s="47"/>
      <c r="C114" s="47"/>
    </row>
    <row r="115" spans="1:3" s="1" customFormat="1">
      <c r="A115" s="47"/>
      <c r="C115" s="47"/>
    </row>
    <row r="116" spans="1:3" s="1" customFormat="1">
      <c r="A116" s="47"/>
      <c r="C116" s="47"/>
    </row>
    <row r="117" spans="1:3" s="1" customFormat="1">
      <c r="A117" s="47"/>
      <c r="C117" s="47"/>
    </row>
    <row r="118" spans="1:3" s="1" customFormat="1">
      <c r="A118" s="47"/>
      <c r="C118" s="47"/>
    </row>
    <row r="119" spans="1:3" s="1" customFormat="1">
      <c r="A119" s="47"/>
      <c r="C119" s="47"/>
    </row>
    <row r="120" spans="1:3" s="1" customFormat="1">
      <c r="A120" s="47"/>
      <c r="C120" s="47"/>
    </row>
    <row r="121" spans="1:3" s="1" customFormat="1">
      <c r="A121" s="47"/>
      <c r="C121" s="47"/>
    </row>
    <row r="122" spans="1:3" s="1" customFormat="1">
      <c r="A122" s="47"/>
      <c r="C122" s="47"/>
    </row>
    <row r="123" spans="1:3" s="1" customFormat="1">
      <c r="A123" s="47"/>
      <c r="C123" s="47"/>
    </row>
    <row r="124" spans="1:3" s="1" customFormat="1">
      <c r="A124" s="47"/>
      <c r="C124" s="47"/>
    </row>
    <row r="125" spans="1:3" s="1" customFormat="1">
      <c r="A125" s="47"/>
      <c r="C125" s="47"/>
    </row>
    <row r="126" spans="1:3" s="1" customFormat="1">
      <c r="A126" s="47"/>
      <c r="C126" s="47"/>
    </row>
    <row r="127" spans="1:3" s="1" customFormat="1">
      <c r="A127" s="47"/>
      <c r="C127" s="47"/>
    </row>
    <row r="128" spans="1:3" s="1" customFormat="1">
      <c r="A128" s="47"/>
      <c r="C128" s="47"/>
    </row>
    <row r="129" spans="1:3" s="1" customFormat="1">
      <c r="A129" s="47"/>
      <c r="C129" s="47"/>
    </row>
    <row r="130" spans="1:3" s="1" customFormat="1">
      <c r="A130" s="47"/>
      <c r="C130" s="47"/>
    </row>
    <row r="131" spans="1:3" s="1" customFormat="1">
      <c r="A131" s="47"/>
      <c r="C131" s="47"/>
    </row>
    <row r="132" spans="1:3" s="1" customFormat="1">
      <c r="A132" s="47"/>
      <c r="C132" s="47"/>
    </row>
    <row r="133" spans="1:3" s="1" customFormat="1">
      <c r="A133" s="47"/>
      <c r="C133" s="47"/>
    </row>
    <row r="134" spans="1:3" s="1" customFormat="1">
      <c r="A134" s="47"/>
      <c r="C134" s="47"/>
    </row>
    <row r="135" spans="1:3" s="1" customFormat="1">
      <c r="A135" s="47"/>
      <c r="C135" s="47"/>
    </row>
    <row r="136" spans="1:3" s="1" customFormat="1">
      <c r="A136" s="47"/>
      <c r="C136" s="47"/>
    </row>
    <row r="137" spans="1:3" s="1" customFormat="1">
      <c r="A137" s="47"/>
      <c r="C137" s="47"/>
    </row>
    <row r="138" spans="1:3" s="1" customFormat="1">
      <c r="A138" s="47"/>
      <c r="C138" s="47"/>
    </row>
    <row r="139" spans="1:3" s="1" customFormat="1">
      <c r="A139" s="47"/>
      <c r="C139" s="47"/>
    </row>
    <row r="140" spans="1:3" s="1" customFormat="1">
      <c r="A140" s="47"/>
      <c r="C140" s="47"/>
    </row>
    <row r="141" spans="1:3" s="1" customFormat="1">
      <c r="A141" s="47"/>
      <c r="C141" s="47"/>
    </row>
    <row r="142" spans="1:3" s="1" customFormat="1">
      <c r="A142" s="47"/>
      <c r="C142" s="47"/>
    </row>
    <row r="143" spans="1:3" s="1" customFormat="1">
      <c r="A143" s="47"/>
      <c r="C143" s="47"/>
    </row>
    <row r="144" spans="1:3" s="1" customFormat="1">
      <c r="A144" s="47"/>
      <c r="C144" s="47"/>
    </row>
    <row r="145" spans="1:3" s="1" customFormat="1">
      <c r="A145" s="47"/>
      <c r="C145" s="47"/>
    </row>
    <row r="146" spans="1:3" s="1" customFormat="1">
      <c r="A146" s="47"/>
      <c r="C146" s="47"/>
    </row>
    <row r="147" spans="1:3" s="1" customFormat="1">
      <c r="A147" s="47"/>
      <c r="C147" s="47"/>
    </row>
    <row r="148" spans="1:3" s="1" customFormat="1">
      <c r="A148" s="47"/>
      <c r="C148" s="47"/>
    </row>
    <row r="149" spans="1:3" s="1" customFormat="1">
      <c r="A149" s="47"/>
      <c r="C149" s="47"/>
    </row>
    <row r="150" spans="1:3" s="1" customFormat="1">
      <c r="A150" s="47"/>
      <c r="B150" s="47"/>
      <c r="C150" s="47"/>
    </row>
    <row r="151" spans="1:3" s="1" customFormat="1">
      <c r="A151" s="47"/>
      <c r="B151" s="47"/>
      <c r="C151" s="47"/>
    </row>
    <row r="152" spans="1:3" s="1" customFormat="1">
      <c r="A152" s="47"/>
      <c r="B152" s="47"/>
      <c r="C152" s="47"/>
    </row>
    <row r="153" spans="1:3" s="1" customFormat="1">
      <c r="A153" s="47"/>
      <c r="B153" s="47"/>
      <c r="C153" s="47"/>
    </row>
    <row r="154" spans="1:3" s="1" customFormat="1">
      <c r="A154" s="47"/>
      <c r="B154" s="47"/>
      <c r="C154" s="47"/>
    </row>
    <row r="155" spans="1:3" s="1" customFormat="1">
      <c r="A155" s="47"/>
      <c r="B155" s="47"/>
      <c r="C155" s="47"/>
    </row>
    <row r="156" spans="1:3" s="1" customFormat="1">
      <c r="A156" s="47"/>
      <c r="B156" s="47"/>
      <c r="C156" s="47"/>
    </row>
    <row r="157" spans="1:3" s="1" customFormat="1">
      <c r="A157" s="47"/>
      <c r="B157" s="47"/>
      <c r="C157" s="47"/>
    </row>
    <row r="158" spans="1:3" s="1" customFormat="1">
      <c r="A158" s="47"/>
      <c r="B158" s="47"/>
      <c r="C158" s="47"/>
    </row>
    <row r="159" spans="1:3" s="1" customFormat="1">
      <c r="A159" s="47"/>
      <c r="B159" s="47"/>
      <c r="C159" s="47"/>
    </row>
  </sheetData>
  <sheetProtection selectLockedCells="1" selectUnlockedCells="1"/>
  <mergeCells count="6">
    <mergeCell ref="AF5:AG5"/>
    <mergeCell ref="A6:B9"/>
    <mergeCell ref="A4:B4"/>
    <mergeCell ref="D5:I5"/>
    <mergeCell ref="J5:Q5"/>
    <mergeCell ref="U5:AB5"/>
  </mergeCells>
  <hyperlinks>
    <hyperlink ref="A1:E1" location="'Permbajtja-Content'!A1" display="Tabela e Burimeve me çmime bazë dhe transformimi me çmime tregu" xr:uid="{00000000-0004-0000-0600-000000000000}"/>
    <hyperlink ref="A3" location="'Permbajtja-Content'!A1" display="Supply Table at basic prices, including a transformation into purchasers' prices" xr:uid="{00000000-0004-0000-0600-000001000000}"/>
  </hyperlinks>
  <pageMargins left="0.7" right="0.7" top="0.78749999999999998" bottom="0.78749999999999998" header="0.51180555555555596" footer="0.51180555555555596"/>
  <pageSetup firstPageNumber="0" orientation="portrait" useFirstPageNumber="1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CC"/>
  </sheetPr>
  <dimension ref="A1:AO156"/>
  <sheetViews>
    <sheetView showGridLines="0" zoomScale="80" zoomScaleNormal="80" workbookViewId="0">
      <pane xSplit="2" ySplit="10" topLeftCell="Y14" activePane="bottomRight" state="frozen"/>
      <selection pane="topRight"/>
      <selection pane="bottomLeft"/>
      <selection pane="bottomRight" activeCell="D37" sqref="D37"/>
    </sheetView>
  </sheetViews>
  <sheetFormatPr defaultColWidth="9.140625" defaultRowHeight="14.25"/>
  <cols>
    <col min="1" max="1" width="7.140625" style="2" customWidth="1"/>
    <col min="2" max="3" width="19.5703125" style="2" customWidth="1"/>
    <col min="4" max="28" width="11.5703125" style="3" customWidth="1"/>
    <col min="29" max="29" width="10.7109375" style="3" customWidth="1"/>
    <col min="30" max="34" width="10.85546875" style="3" customWidth="1"/>
    <col min="35" max="35" width="10.7109375" style="3" customWidth="1"/>
    <col min="36" max="38" width="10.85546875" style="3" customWidth="1"/>
    <col min="39" max="39" width="10.7109375" style="3" customWidth="1"/>
    <col min="40" max="40" width="16.42578125" style="3" customWidth="1"/>
    <col min="41" max="16384" width="9.140625" style="3"/>
  </cols>
  <sheetData>
    <row r="1" spans="1:41">
      <c r="A1" s="90" t="s">
        <v>113</v>
      </c>
      <c r="B1" s="90"/>
      <c r="C1" s="90"/>
      <c r="D1" s="6"/>
    </row>
    <row r="2" spans="1:41" ht="15" customHeight="1">
      <c r="A2" s="90" t="s">
        <v>159</v>
      </c>
      <c r="B2" s="90"/>
      <c r="C2" s="90"/>
      <c r="D2" s="6"/>
    </row>
    <row r="3" spans="1:41">
      <c r="A3" s="90" t="s">
        <v>115</v>
      </c>
      <c r="B3" s="90"/>
      <c r="C3" s="90"/>
      <c r="D3" s="6"/>
    </row>
    <row r="4" spans="1:41">
      <c r="A4" s="90" t="s">
        <v>160</v>
      </c>
      <c r="B4" s="90"/>
      <c r="C4" s="90"/>
      <c r="D4" s="6"/>
      <c r="AK4" s="49" t="s">
        <v>117</v>
      </c>
      <c r="AL4" s="49"/>
    </row>
    <row r="5" spans="1:41" ht="15" customHeight="1">
      <c r="A5" s="7"/>
      <c r="B5" s="8"/>
      <c r="C5" s="8"/>
      <c r="D5" s="179" t="s">
        <v>118</v>
      </c>
      <c r="E5" s="180"/>
      <c r="F5" s="180"/>
      <c r="G5" s="180"/>
      <c r="H5" s="180"/>
      <c r="I5" s="180"/>
      <c r="J5" s="180"/>
      <c r="K5" s="100"/>
      <c r="L5" s="179" t="s">
        <v>118</v>
      </c>
      <c r="M5" s="180"/>
      <c r="N5" s="180"/>
      <c r="O5" s="180"/>
      <c r="P5" s="180"/>
      <c r="Q5" s="180"/>
      <c r="R5" s="180"/>
      <c r="S5" s="100"/>
      <c r="T5" s="179" t="s">
        <v>118</v>
      </c>
      <c r="U5" s="180"/>
      <c r="V5" s="180"/>
      <c r="W5" s="180"/>
      <c r="X5" s="180"/>
      <c r="Y5" s="180"/>
      <c r="Z5" s="180"/>
      <c r="AA5" s="180"/>
      <c r="AB5" s="100"/>
      <c r="AC5" s="8"/>
      <c r="AD5" s="179" t="s">
        <v>119</v>
      </c>
      <c r="AE5" s="189"/>
      <c r="AF5" s="189"/>
      <c r="AG5" s="189"/>
      <c r="AH5" s="189"/>
      <c r="AI5" s="189"/>
      <c r="AJ5" s="189"/>
      <c r="AK5" s="189"/>
      <c r="AL5" s="190"/>
    </row>
    <row r="6" spans="1:41" ht="52.5" customHeight="1">
      <c r="A6" s="191" t="s">
        <v>120</v>
      </c>
      <c r="B6" s="192"/>
      <c r="C6" s="10" t="s">
        <v>13</v>
      </c>
      <c r="D6" s="11" t="s">
        <v>14</v>
      </c>
      <c r="E6" s="11" t="s">
        <v>15</v>
      </c>
      <c r="F6" s="11" t="s">
        <v>16</v>
      </c>
      <c r="G6" s="11" t="s">
        <v>17</v>
      </c>
      <c r="H6" s="11" t="s">
        <v>18</v>
      </c>
      <c r="I6" s="11" t="s">
        <v>19</v>
      </c>
      <c r="J6" s="11" t="s">
        <v>20</v>
      </c>
      <c r="K6" s="11" t="s">
        <v>21</v>
      </c>
      <c r="L6" s="11" t="s">
        <v>22</v>
      </c>
      <c r="M6" s="11" t="s">
        <v>23</v>
      </c>
      <c r="N6" s="11" t="s">
        <v>24</v>
      </c>
      <c r="O6" s="11" t="s">
        <v>25</v>
      </c>
      <c r="P6" s="11" t="s">
        <v>26</v>
      </c>
      <c r="Q6" s="11" t="s">
        <v>27</v>
      </c>
      <c r="R6" s="11" t="s">
        <v>28</v>
      </c>
      <c r="S6" s="11" t="s">
        <v>29</v>
      </c>
      <c r="T6" s="11" t="s">
        <v>30</v>
      </c>
      <c r="U6" s="11" t="s">
        <v>31</v>
      </c>
      <c r="V6" s="11" t="s">
        <v>32</v>
      </c>
      <c r="W6" s="11" t="s">
        <v>33</v>
      </c>
      <c r="X6" s="11" t="s">
        <v>34</v>
      </c>
      <c r="Y6" s="11" t="s">
        <v>35</v>
      </c>
      <c r="Z6" s="11" t="s">
        <v>36</v>
      </c>
      <c r="AA6" s="11" t="s">
        <v>37</v>
      </c>
      <c r="AB6" s="52" t="s">
        <v>38</v>
      </c>
      <c r="AC6" s="59" t="s">
        <v>39</v>
      </c>
      <c r="AD6" s="15" t="s">
        <v>121</v>
      </c>
      <c r="AE6" s="16" t="s">
        <v>122</v>
      </c>
      <c r="AF6" s="59" t="s">
        <v>123</v>
      </c>
      <c r="AG6" s="15" t="s">
        <v>124</v>
      </c>
      <c r="AH6" s="16" t="s">
        <v>125</v>
      </c>
      <c r="AI6" s="59" t="s">
        <v>126</v>
      </c>
      <c r="AJ6" s="16" t="s">
        <v>127</v>
      </c>
      <c r="AK6" s="63" t="s">
        <v>128</v>
      </c>
      <c r="AL6" s="55" t="s">
        <v>129</v>
      </c>
    </row>
    <row r="7" spans="1:41" ht="15.75" customHeight="1">
      <c r="A7" s="185"/>
      <c r="B7" s="186"/>
      <c r="C7" s="12" t="s">
        <v>45</v>
      </c>
      <c r="D7" s="13" t="s">
        <v>46</v>
      </c>
      <c r="E7" s="13" t="s">
        <v>47</v>
      </c>
      <c r="F7" s="13" t="s">
        <v>48</v>
      </c>
      <c r="G7" s="13" t="s">
        <v>49</v>
      </c>
      <c r="H7" s="13" t="s">
        <v>50</v>
      </c>
      <c r="I7" s="13" t="s">
        <v>51</v>
      </c>
      <c r="J7" s="13" t="s">
        <v>52</v>
      </c>
      <c r="K7" s="13" t="s">
        <v>53</v>
      </c>
      <c r="L7" s="13" t="s">
        <v>54</v>
      </c>
      <c r="M7" s="13" t="s">
        <v>55</v>
      </c>
      <c r="N7" s="13" t="s">
        <v>56</v>
      </c>
      <c r="O7" s="13" t="s">
        <v>57</v>
      </c>
      <c r="P7" s="13" t="s">
        <v>58</v>
      </c>
      <c r="Q7" s="13" t="s">
        <v>59</v>
      </c>
      <c r="R7" s="13" t="s">
        <v>60</v>
      </c>
      <c r="S7" s="13" t="s">
        <v>61</v>
      </c>
      <c r="T7" s="13" t="s">
        <v>62</v>
      </c>
      <c r="U7" s="13" t="s">
        <v>63</v>
      </c>
      <c r="V7" s="13" t="s">
        <v>64</v>
      </c>
      <c r="W7" s="13" t="s">
        <v>65</v>
      </c>
      <c r="X7" s="13" t="s">
        <v>66</v>
      </c>
      <c r="Y7" s="13" t="s">
        <v>67</v>
      </c>
      <c r="Z7" s="13" t="s">
        <v>68</v>
      </c>
      <c r="AA7" s="13" t="s">
        <v>69</v>
      </c>
      <c r="AB7" s="13" t="s">
        <v>70</v>
      </c>
      <c r="AC7" s="56"/>
      <c r="AD7" s="13" t="s">
        <v>130</v>
      </c>
      <c r="AE7" s="13" t="s">
        <v>131</v>
      </c>
      <c r="AF7" s="101" t="s">
        <v>132</v>
      </c>
      <c r="AG7" s="13" t="s">
        <v>133</v>
      </c>
      <c r="AH7" s="13" t="s">
        <v>134</v>
      </c>
      <c r="AI7" s="56" t="s">
        <v>135</v>
      </c>
      <c r="AJ7" s="113" t="s">
        <v>136</v>
      </c>
      <c r="AK7" s="62" t="s">
        <v>137</v>
      </c>
      <c r="AL7" s="58" t="s">
        <v>138</v>
      </c>
    </row>
    <row r="8" spans="1:41" ht="54" customHeight="1">
      <c r="A8" s="185"/>
      <c r="B8" s="186"/>
      <c r="C8" s="14" t="s">
        <v>76</v>
      </c>
      <c r="D8" s="15" t="s">
        <v>77</v>
      </c>
      <c r="E8" s="16" t="s">
        <v>78</v>
      </c>
      <c r="F8" s="16" t="s">
        <v>79</v>
      </c>
      <c r="G8" s="16" t="s">
        <v>80</v>
      </c>
      <c r="H8" s="16" t="s">
        <v>81</v>
      </c>
      <c r="I8" s="16" t="s">
        <v>82</v>
      </c>
      <c r="J8" s="16" t="s">
        <v>83</v>
      </c>
      <c r="K8" s="16" t="s">
        <v>84</v>
      </c>
      <c r="L8" s="16" t="s">
        <v>85</v>
      </c>
      <c r="M8" s="16" t="s">
        <v>86</v>
      </c>
      <c r="N8" s="16" t="s">
        <v>87</v>
      </c>
      <c r="O8" s="16" t="s">
        <v>88</v>
      </c>
      <c r="P8" s="16" t="s">
        <v>89</v>
      </c>
      <c r="Q8" s="16" t="s">
        <v>90</v>
      </c>
      <c r="R8" s="16" t="s">
        <v>91</v>
      </c>
      <c r="S8" s="16" t="s">
        <v>92</v>
      </c>
      <c r="T8" s="16" t="s">
        <v>93</v>
      </c>
      <c r="U8" s="16" t="s">
        <v>31</v>
      </c>
      <c r="V8" s="16" t="s">
        <v>94</v>
      </c>
      <c r="W8" s="16" t="s">
        <v>95</v>
      </c>
      <c r="X8" s="16" t="s">
        <v>96</v>
      </c>
      <c r="Y8" s="16" t="s">
        <v>97</v>
      </c>
      <c r="Z8" s="16" t="s">
        <v>98</v>
      </c>
      <c r="AA8" s="16" t="s">
        <v>99</v>
      </c>
      <c r="AB8" s="16" t="s">
        <v>100</v>
      </c>
      <c r="AC8" s="56" t="s">
        <v>101</v>
      </c>
      <c r="AD8" s="102" t="s">
        <v>139</v>
      </c>
      <c r="AE8" s="103" t="s">
        <v>140</v>
      </c>
      <c r="AF8" s="104" t="s">
        <v>141</v>
      </c>
      <c r="AG8" s="102" t="s">
        <v>142</v>
      </c>
      <c r="AH8" s="103" t="s">
        <v>143</v>
      </c>
      <c r="AI8" s="56" t="s">
        <v>144</v>
      </c>
      <c r="AJ8" s="16" t="s">
        <v>145</v>
      </c>
      <c r="AK8" s="114" t="s">
        <v>146</v>
      </c>
      <c r="AL8" s="61" t="s">
        <v>147</v>
      </c>
    </row>
    <row r="9" spans="1:41" ht="15.75" customHeight="1">
      <c r="A9" s="187"/>
      <c r="B9" s="188"/>
      <c r="C9" s="91" t="s">
        <v>107</v>
      </c>
      <c r="D9" s="13" t="s">
        <v>46</v>
      </c>
      <c r="E9" s="13" t="s">
        <v>47</v>
      </c>
      <c r="F9" s="13" t="s">
        <v>48</v>
      </c>
      <c r="G9" s="13" t="s">
        <v>49</v>
      </c>
      <c r="H9" s="13" t="s">
        <v>50</v>
      </c>
      <c r="I9" s="13" t="s">
        <v>51</v>
      </c>
      <c r="J9" s="13" t="s">
        <v>52</v>
      </c>
      <c r="K9" s="13" t="s">
        <v>53</v>
      </c>
      <c r="L9" s="13" t="s">
        <v>54</v>
      </c>
      <c r="M9" s="13" t="s">
        <v>55</v>
      </c>
      <c r="N9" s="13" t="s">
        <v>56</v>
      </c>
      <c r="O9" s="13" t="s">
        <v>57</v>
      </c>
      <c r="P9" s="13" t="s">
        <v>58</v>
      </c>
      <c r="Q9" s="13" t="s">
        <v>59</v>
      </c>
      <c r="R9" s="13" t="s">
        <v>60</v>
      </c>
      <c r="S9" s="13" t="s">
        <v>61</v>
      </c>
      <c r="T9" s="13" t="s">
        <v>62</v>
      </c>
      <c r="U9" s="13" t="s">
        <v>63</v>
      </c>
      <c r="V9" s="13" t="s">
        <v>64</v>
      </c>
      <c r="W9" s="13" t="s">
        <v>65</v>
      </c>
      <c r="X9" s="13" t="s">
        <v>66</v>
      </c>
      <c r="Y9" s="13" t="s">
        <v>67</v>
      </c>
      <c r="Z9" s="13" t="s">
        <v>68</v>
      </c>
      <c r="AA9" s="13" t="s">
        <v>69</v>
      </c>
      <c r="AB9" s="13" t="s">
        <v>70</v>
      </c>
      <c r="AC9" s="101" t="s">
        <v>108</v>
      </c>
      <c r="AD9" s="13" t="s">
        <v>130</v>
      </c>
      <c r="AE9" s="13" t="s">
        <v>131</v>
      </c>
      <c r="AF9" s="56" t="s">
        <v>132</v>
      </c>
      <c r="AG9" s="13" t="s">
        <v>133</v>
      </c>
      <c r="AH9" s="13" t="s">
        <v>134</v>
      </c>
      <c r="AI9" s="56" t="s">
        <v>135</v>
      </c>
      <c r="AJ9" s="13" t="s">
        <v>136</v>
      </c>
      <c r="AK9" s="114" t="s">
        <v>137</v>
      </c>
      <c r="AL9" s="61" t="s">
        <v>138</v>
      </c>
      <c r="AN9" s="3" t="s">
        <v>0</v>
      </c>
    </row>
    <row r="10" spans="1:41">
      <c r="A10" s="18" t="s">
        <v>109</v>
      </c>
      <c r="B10" s="14" t="s">
        <v>13</v>
      </c>
      <c r="C10" s="19" t="s">
        <v>76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105"/>
      <c r="AG10" s="105"/>
      <c r="AH10" s="105"/>
      <c r="AI10" s="105"/>
      <c r="AJ10" s="105"/>
      <c r="AK10" s="105"/>
      <c r="AL10" s="115"/>
    </row>
    <row r="11" spans="1:41">
      <c r="A11" s="22" t="s">
        <v>46</v>
      </c>
      <c r="B11" s="23" t="s">
        <v>14</v>
      </c>
      <c r="C11" s="23" t="s">
        <v>77</v>
      </c>
      <c r="D11" s="24">
        <v>68848.510081313594</v>
      </c>
      <c r="E11" s="24">
        <v>6.7565935054611197</v>
      </c>
      <c r="F11" s="24">
        <v>0.82070232870979098</v>
      </c>
      <c r="G11" s="24">
        <v>2.0488018739757998</v>
      </c>
      <c r="H11" s="24">
        <v>19898.951745053699</v>
      </c>
      <c r="I11" s="24">
        <v>513.24659748270903</v>
      </c>
      <c r="J11" s="24">
        <v>1551.9115697909299</v>
      </c>
      <c r="K11" s="24">
        <v>1555.61569976386</v>
      </c>
      <c r="L11" s="24">
        <v>0</v>
      </c>
      <c r="M11" s="24">
        <v>25.901231659551598</v>
      </c>
      <c r="N11" s="24">
        <v>78.264584882468895</v>
      </c>
      <c r="O11" s="24">
        <v>0.561201724055026</v>
      </c>
      <c r="P11" s="24">
        <v>0</v>
      </c>
      <c r="Q11" s="24">
        <v>0</v>
      </c>
      <c r="R11" s="24">
        <v>657.53606206058203</v>
      </c>
      <c r="S11" s="24">
        <v>7866.3355080794699</v>
      </c>
      <c r="T11" s="24">
        <v>2978.6049701203001</v>
      </c>
      <c r="U11" s="24">
        <v>7.7679568697596704</v>
      </c>
      <c r="V11" s="24">
        <v>0</v>
      </c>
      <c r="W11" s="24">
        <v>0</v>
      </c>
      <c r="X11" s="24">
        <v>297.90401790035099</v>
      </c>
      <c r="Y11" s="24">
        <v>83.639254102203907</v>
      </c>
      <c r="Z11" s="24">
        <v>15.292953292694399</v>
      </c>
      <c r="AA11" s="24">
        <v>9.3730942425877295</v>
      </c>
      <c r="AB11" s="65">
        <v>121.51063704111</v>
      </c>
      <c r="AC11" s="66">
        <f t="shared" ref="AC11:AC35" si="0">SUM(D11:AB11)</f>
        <v>104520.553263088</v>
      </c>
      <c r="AD11" s="93">
        <v>202786.96333018001</v>
      </c>
      <c r="AE11" s="65">
        <v>492.82064234739101</v>
      </c>
      <c r="AF11" s="66">
        <f>SUM(AD11:AE11)</f>
        <v>203279.78397252801</v>
      </c>
      <c r="AG11" s="93">
        <v>9405.7272134177801</v>
      </c>
      <c r="AH11" s="65">
        <v>0</v>
      </c>
      <c r="AI11" s="66">
        <f>SUM(AG11:AH11)</f>
        <v>9405.7272134177801</v>
      </c>
      <c r="AJ11" s="67">
        <v>3776.9424158401798</v>
      </c>
      <c r="AK11" s="66">
        <f>AJ11+AF11+AI11</f>
        <v>216462.45360178599</v>
      </c>
      <c r="AL11" s="116">
        <f>AK11+AC11</f>
        <v>320983.00686487398</v>
      </c>
      <c r="AM11" s="69"/>
      <c r="AN11" s="117"/>
      <c r="AO11" s="122"/>
    </row>
    <row r="12" spans="1:41">
      <c r="A12" s="22" t="s">
        <v>47</v>
      </c>
      <c r="B12" s="25" t="s">
        <v>15</v>
      </c>
      <c r="C12" s="25" t="s">
        <v>78</v>
      </c>
      <c r="D12" s="24">
        <v>0.24835635126474101</v>
      </c>
      <c r="E12" s="24">
        <v>98.233339231099094</v>
      </c>
      <c r="F12" s="24">
        <v>0.18314392798569801</v>
      </c>
      <c r="G12" s="24">
        <v>0</v>
      </c>
      <c r="H12" s="24">
        <v>521.69496080010299</v>
      </c>
      <c r="I12" s="24">
        <v>0</v>
      </c>
      <c r="J12" s="24">
        <v>0.65682809454159896</v>
      </c>
      <c r="K12" s="24">
        <v>5.0161794462797502</v>
      </c>
      <c r="L12" s="24">
        <v>0</v>
      </c>
      <c r="M12" s="24">
        <v>0</v>
      </c>
      <c r="N12" s="24">
        <v>26.289945876656201</v>
      </c>
      <c r="O12" s="24">
        <v>0</v>
      </c>
      <c r="P12" s="24">
        <v>0</v>
      </c>
      <c r="Q12" s="24">
        <v>0</v>
      </c>
      <c r="R12" s="24">
        <v>115.035777856769</v>
      </c>
      <c r="S12" s="24">
        <v>40.481361676951103</v>
      </c>
      <c r="T12" s="24">
        <v>1783.4402609122401</v>
      </c>
      <c r="U12" s="24">
        <v>0</v>
      </c>
      <c r="V12" s="24">
        <v>0</v>
      </c>
      <c r="W12" s="24">
        <v>0</v>
      </c>
      <c r="X12" s="24">
        <v>44.907269047685503</v>
      </c>
      <c r="Y12" s="24">
        <v>17.539291258051399</v>
      </c>
      <c r="Z12" s="24">
        <v>55.815406279172599</v>
      </c>
      <c r="AA12" s="24">
        <v>26.342007153964801</v>
      </c>
      <c r="AB12" s="65">
        <v>54.060321973066898</v>
      </c>
      <c r="AC12" s="70">
        <f t="shared" si="0"/>
        <v>2789.9444498858302</v>
      </c>
      <c r="AD12" s="93">
        <v>2948.8178546129702</v>
      </c>
      <c r="AE12" s="65">
        <v>16.520091220703598</v>
      </c>
      <c r="AF12" s="70">
        <f t="shared" ref="AF12:AF35" si="1">SUM(AD12:AE12)</f>
        <v>2965.3379458336699</v>
      </c>
      <c r="AG12" s="93">
        <v>0</v>
      </c>
      <c r="AH12" s="65">
        <v>0</v>
      </c>
      <c r="AI12" s="70">
        <f t="shared" ref="AI12:AI35" si="2">SUM(AG12:AH12)</f>
        <v>0</v>
      </c>
      <c r="AJ12" s="67">
        <v>244.10307048934101</v>
      </c>
      <c r="AK12" s="70">
        <f t="shared" ref="AK12:AK35" si="3">AJ12+AF12+AI12</f>
        <v>3209.44101632302</v>
      </c>
      <c r="AL12" s="116">
        <f t="shared" ref="AL12:AL35" si="4">AK12+AC12</f>
        <v>5999.3854662088497</v>
      </c>
      <c r="AM12" s="69"/>
      <c r="AN12" s="117"/>
      <c r="AO12" s="122"/>
    </row>
    <row r="13" spans="1:41">
      <c r="A13" s="22" t="s">
        <v>48</v>
      </c>
      <c r="B13" s="25" t="s">
        <v>16</v>
      </c>
      <c r="C13" s="25" t="s">
        <v>79</v>
      </c>
      <c r="D13" s="24">
        <v>10.5231163312889</v>
      </c>
      <c r="E13" s="24">
        <v>0</v>
      </c>
      <c r="F13" s="24">
        <v>348.30812864044498</v>
      </c>
      <c r="G13" s="24">
        <v>88.702423642270205</v>
      </c>
      <c r="H13" s="24">
        <v>0.27949771155414499</v>
      </c>
      <c r="I13" s="24">
        <v>0</v>
      </c>
      <c r="J13" s="24">
        <v>0.25752149781441502</v>
      </c>
      <c r="K13" s="24">
        <v>2.59672800509153</v>
      </c>
      <c r="L13" s="24">
        <v>13631.600628198399</v>
      </c>
      <c r="M13" s="24">
        <v>83.748266356813005</v>
      </c>
      <c r="N13" s="24">
        <v>2172.2965273592499</v>
      </c>
      <c r="O13" s="24">
        <v>1511.4846592624399</v>
      </c>
      <c r="P13" s="24">
        <v>0</v>
      </c>
      <c r="Q13" s="24">
        <v>0</v>
      </c>
      <c r="R13" s="24">
        <v>3210.03725354571</v>
      </c>
      <c r="S13" s="24">
        <v>38.183598513660101</v>
      </c>
      <c r="T13" s="24">
        <v>0</v>
      </c>
      <c r="U13" s="24">
        <v>12.823685724469801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65">
        <v>0</v>
      </c>
      <c r="AC13" s="70">
        <f t="shared" si="0"/>
        <v>21110.842034789199</v>
      </c>
      <c r="AD13" s="93">
        <v>0</v>
      </c>
      <c r="AE13" s="65">
        <v>0</v>
      </c>
      <c r="AF13" s="70">
        <f t="shared" si="1"/>
        <v>0</v>
      </c>
      <c r="AG13" s="93">
        <v>0</v>
      </c>
      <c r="AH13" s="65">
        <v>4286.9824251079699</v>
      </c>
      <c r="AI13" s="70">
        <f t="shared" si="2"/>
        <v>4286.9824251079699</v>
      </c>
      <c r="AJ13" s="67">
        <v>31784.625929975999</v>
      </c>
      <c r="AK13" s="70">
        <f t="shared" si="3"/>
        <v>36071.608355083998</v>
      </c>
      <c r="AL13" s="116">
        <f t="shared" si="4"/>
        <v>57182.4503898732</v>
      </c>
      <c r="AM13" s="69"/>
      <c r="AN13" s="117"/>
      <c r="AO13" s="122"/>
    </row>
    <row r="14" spans="1:41">
      <c r="A14" s="22" t="s">
        <v>49</v>
      </c>
      <c r="B14" s="25" t="s">
        <v>17</v>
      </c>
      <c r="C14" s="25" t="s">
        <v>80</v>
      </c>
      <c r="D14" s="24">
        <v>3.4716801122005299</v>
      </c>
      <c r="E14" s="24">
        <v>0.19795023504503501</v>
      </c>
      <c r="F14" s="24">
        <v>488.70513540138501</v>
      </c>
      <c r="G14" s="24">
        <v>3901.3514596417799</v>
      </c>
      <c r="H14" s="24">
        <v>19.3794659229094</v>
      </c>
      <c r="I14" s="24">
        <v>0</v>
      </c>
      <c r="J14" s="24">
        <v>26.528174639253098</v>
      </c>
      <c r="K14" s="24">
        <v>129.48253830772001</v>
      </c>
      <c r="L14" s="24">
        <v>0.51655867276751599</v>
      </c>
      <c r="M14" s="24">
        <v>227.31076554204</v>
      </c>
      <c r="N14" s="24">
        <v>4334.2913845283701</v>
      </c>
      <c r="O14" s="24">
        <v>518.65086005640899</v>
      </c>
      <c r="P14" s="24">
        <v>6.5199960460360504</v>
      </c>
      <c r="Q14" s="24">
        <v>2.6906743570115199</v>
      </c>
      <c r="R14" s="24">
        <v>17686.053208601901</v>
      </c>
      <c r="S14" s="24">
        <v>1004.9634121888701</v>
      </c>
      <c r="T14" s="24">
        <v>0</v>
      </c>
      <c r="U14" s="24">
        <v>568.539448526049</v>
      </c>
      <c r="V14" s="24">
        <v>0</v>
      </c>
      <c r="W14" s="24">
        <v>0</v>
      </c>
      <c r="X14" s="24">
        <v>7.8498488745043398</v>
      </c>
      <c r="Y14" s="24">
        <v>0</v>
      </c>
      <c r="Z14" s="24">
        <v>0</v>
      </c>
      <c r="AA14" s="24">
        <v>0</v>
      </c>
      <c r="AB14" s="65">
        <v>49.9698317209576</v>
      </c>
      <c r="AC14" s="70">
        <f t="shared" si="0"/>
        <v>28976.472393375199</v>
      </c>
      <c r="AD14" s="93">
        <v>1130.62345987087</v>
      </c>
      <c r="AE14" s="65">
        <v>0</v>
      </c>
      <c r="AF14" s="70">
        <f t="shared" si="1"/>
        <v>1130.62345987087</v>
      </c>
      <c r="AG14" s="93">
        <v>0</v>
      </c>
      <c r="AH14" s="65">
        <v>2093.4131669374601</v>
      </c>
      <c r="AI14" s="70">
        <f t="shared" si="2"/>
        <v>2093.4131669374601</v>
      </c>
      <c r="AJ14" s="67">
        <v>11833.4970965798</v>
      </c>
      <c r="AK14" s="70">
        <f t="shared" si="3"/>
        <v>15057.5337233881</v>
      </c>
      <c r="AL14" s="116">
        <f t="shared" si="4"/>
        <v>44034.006116763303</v>
      </c>
      <c r="AM14" s="69"/>
      <c r="AN14" s="117"/>
      <c r="AO14" s="122"/>
    </row>
    <row r="15" spans="1:41">
      <c r="A15" s="22" t="s">
        <v>50</v>
      </c>
      <c r="B15" s="25" t="s">
        <v>18</v>
      </c>
      <c r="C15" s="25" t="s">
        <v>81</v>
      </c>
      <c r="D15" s="24">
        <v>1371.68590076543</v>
      </c>
      <c r="E15" s="24">
        <v>1684.1961305732</v>
      </c>
      <c r="F15" s="24">
        <v>3.0063272726830501</v>
      </c>
      <c r="G15" s="24">
        <v>167.733154865263</v>
      </c>
      <c r="H15" s="24">
        <v>6687.7854125848698</v>
      </c>
      <c r="I15" s="24">
        <v>0</v>
      </c>
      <c r="J15" s="24">
        <v>40.677304626623297</v>
      </c>
      <c r="K15" s="24">
        <v>88.519345998780295</v>
      </c>
      <c r="L15" s="24">
        <v>1.21693601272211</v>
      </c>
      <c r="M15" s="24">
        <v>12.8570597365272</v>
      </c>
      <c r="N15" s="24">
        <v>0.83268982768379796</v>
      </c>
      <c r="O15" s="24">
        <v>5.2512178532850302E-3</v>
      </c>
      <c r="P15" s="24">
        <v>0</v>
      </c>
      <c r="Q15" s="24">
        <v>0</v>
      </c>
      <c r="R15" s="24">
        <v>103.712118679483</v>
      </c>
      <c r="S15" s="24">
        <v>7857.8635818146704</v>
      </c>
      <c r="T15" s="24">
        <v>9329.9259850342096</v>
      </c>
      <c r="U15" s="24">
        <v>0.86892367168256102</v>
      </c>
      <c r="V15" s="24">
        <v>23.791089097583001</v>
      </c>
      <c r="W15" s="24">
        <v>0</v>
      </c>
      <c r="X15" s="24">
        <v>70.914420471364707</v>
      </c>
      <c r="Y15" s="24">
        <v>1555.95812075404</v>
      </c>
      <c r="Z15" s="24">
        <v>540.20119088281206</v>
      </c>
      <c r="AA15" s="24">
        <v>972.57004730822803</v>
      </c>
      <c r="AB15" s="65">
        <v>2212.6249866521198</v>
      </c>
      <c r="AC15" s="70">
        <f t="shared" si="0"/>
        <v>32726.945977847801</v>
      </c>
      <c r="AD15" s="93">
        <v>215670.96697846899</v>
      </c>
      <c r="AE15" s="65">
        <v>0</v>
      </c>
      <c r="AF15" s="70">
        <f t="shared" si="1"/>
        <v>215670.96697846899</v>
      </c>
      <c r="AG15" s="93">
        <v>0</v>
      </c>
      <c r="AH15" s="65">
        <v>6200.8398950888404</v>
      </c>
      <c r="AI15" s="70">
        <f t="shared" si="2"/>
        <v>6200.8398950888404</v>
      </c>
      <c r="AJ15" s="67">
        <v>8938.4042332164809</v>
      </c>
      <c r="AK15" s="70">
        <f t="shared" si="3"/>
        <v>230810.21110677399</v>
      </c>
      <c r="AL15" s="116">
        <f t="shared" si="4"/>
        <v>263537.15708462201</v>
      </c>
      <c r="AM15" s="69"/>
      <c r="AN15" s="117"/>
      <c r="AO15" s="122"/>
    </row>
    <row r="16" spans="1:41">
      <c r="A16" s="22" t="s">
        <v>51</v>
      </c>
      <c r="B16" s="25" t="s">
        <v>19</v>
      </c>
      <c r="C16" s="25" t="s">
        <v>82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65">
        <v>0</v>
      </c>
      <c r="AC16" s="70">
        <f t="shared" si="0"/>
        <v>0</v>
      </c>
      <c r="AD16" s="93">
        <v>16842.6695529385</v>
      </c>
      <c r="AE16" s="65">
        <v>0</v>
      </c>
      <c r="AF16" s="70">
        <f t="shared" si="1"/>
        <v>16842.6695529385</v>
      </c>
      <c r="AG16" s="93">
        <v>0</v>
      </c>
      <c r="AH16" s="65">
        <v>192.46230025995999</v>
      </c>
      <c r="AI16" s="70">
        <f t="shared" si="2"/>
        <v>192.46230025995999</v>
      </c>
      <c r="AJ16" s="67">
        <v>38.249793617092699</v>
      </c>
      <c r="AK16" s="70">
        <f t="shared" si="3"/>
        <v>17073.381646815498</v>
      </c>
      <c r="AL16" s="116">
        <f t="shared" si="4"/>
        <v>17073.381646815498</v>
      </c>
      <c r="AM16" s="69"/>
      <c r="AN16" s="117"/>
      <c r="AO16" s="122"/>
    </row>
    <row r="17" spans="1:41">
      <c r="A17" s="22" t="s">
        <v>52</v>
      </c>
      <c r="B17" s="25" t="s">
        <v>20</v>
      </c>
      <c r="C17" s="25" t="s">
        <v>83</v>
      </c>
      <c r="D17" s="24">
        <v>0.19645036580901601</v>
      </c>
      <c r="E17" s="24">
        <v>310.53931125036797</v>
      </c>
      <c r="F17" s="24">
        <v>7.8775887089580099</v>
      </c>
      <c r="G17" s="24">
        <v>35.599034151218703</v>
      </c>
      <c r="H17" s="24">
        <v>322.61408672843299</v>
      </c>
      <c r="I17" s="24">
        <v>5.5244233725290703</v>
      </c>
      <c r="J17" s="24">
        <v>13164.688485896701</v>
      </c>
      <c r="K17" s="24">
        <v>933.99682554459696</v>
      </c>
      <c r="L17" s="24">
        <v>0.29419569608537099</v>
      </c>
      <c r="M17" s="24">
        <v>400.19920444041799</v>
      </c>
      <c r="N17" s="24">
        <v>59.310391963645799</v>
      </c>
      <c r="O17" s="24">
        <v>41.237721593020503</v>
      </c>
      <c r="P17" s="24">
        <v>1.2369225064896101</v>
      </c>
      <c r="Q17" s="24">
        <v>1.49474936059492</v>
      </c>
      <c r="R17" s="24">
        <v>2745.3443777800899</v>
      </c>
      <c r="S17" s="24">
        <v>1850.0997097514</v>
      </c>
      <c r="T17" s="24">
        <v>286.05284014256</v>
      </c>
      <c r="U17" s="24">
        <v>280.18035360716902</v>
      </c>
      <c r="V17" s="24">
        <v>25.812073276688</v>
      </c>
      <c r="W17" s="24">
        <v>0</v>
      </c>
      <c r="X17" s="24">
        <v>2540.3489745997999</v>
      </c>
      <c r="Y17" s="24">
        <v>740.64595287620102</v>
      </c>
      <c r="Z17" s="24">
        <v>194.552516334807</v>
      </c>
      <c r="AA17" s="24">
        <v>146.25692614555101</v>
      </c>
      <c r="AB17" s="65">
        <v>556.19555807738504</v>
      </c>
      <c r="AC17" s="70">
        <f t="shared" si="0"/>
        <v>24650.298674170499</v>
      </c>
      <c r="AD17" s="93">
        <v>37803.065618507499</v>
      </c>
      <c r="AE17" s="65">
        <v>0</v>
      </c>
      <c r="AF17" s="70">
        <f t="shared" si="1"/>
        <v>37803.065618507499</v>
      </c>
      <c r="AG17" s="93">
        <v>0</v>
      </c>
      <c r="AH17" s="65">
        <v>3485.7000232127898</v>
      </c>
      <c r="AI17" s="70">
        <f t="shared" si="2"/>
        <v>3485.7000232127898</v>
      </c>
      <c r="AJ17" s="67">
        <v>65950.978114806698</v>
      </c>
      <c r="AK17" s="70">
        <f t="shared" si="3"/>
        <v>107239.74375652699</v>
      </c>
      <c r="AL17" s="116">
        <f t="shared" si="4"/>
        <v>131890.042430698</v>
      </c>
      <c r="AM17" s="69"/>
      <c r="AN17" s="117"/>
      <c r="AO17" s="122"/>
    </row>
    <row r="18" spans="1:41">
      <c r="A18" s="22" t="s">
        <v>53</v>
      </c>
      <c r="B18" s="26" t="s">
        <v>21</v>
      </c>
      <c r="C18" s="26" t="s">
        <v>84</v>
      </c>
      <c r="D18" s="24">
        <v>28.555258101975799</v>
      </c>
      <c r="E18" s="24">
        <v>54.722480315172</v>
      </c>
      <c r="F18" s="24">
        <v>201.74465362251101</v>
      </c>
      <c r="G18" s="24">
        <v>2176.25867365056</v>
      </c>
      <c r="H18" s="24">
        <v>1216.3407926844</v>
      </c>
      <c r="I18" s="24">
        <v>19.509721881078299</v>
      </c>
      <c r="J18" s="24">
        <v>1166.86338005945</v>
      </c>
      <c r="K18" s="24">
        <v>20236.084574325199</v>
      </c>
      <c r="L18" s="24">
        <v>4.4001128613711103E-2</v>
      </c>
      <c r="M18" s="24">
        <v>581.80588123324003</v>
      </c>
      <c r="N18" s="24">
        <v>4262.1806833458104</v>
      </c>
      <c r="O18" s="24">
        <v>3325.2003996326598</v>
      </c>
      <c r="P18" s="24">
        <v>130.49135491906799</v>
      </c>
      <c r="Q18" s="24">
        <v>106.34752012884</v>
      </c>
      <c r="R18" s="24">
        <v>5436.0080773345699</v>
      </c>
      <c r="S18" s="24">
        <v>5754.9143281972902</v>
      </c>
      <c r="T18" s="24">
        <v>470.88278043647199</v>
      </c>
      <c r="U18" s="24">
        <v>924.36791872993194</v>
      </c>
      <c r="V18" s="24">
        <v>6186.0376102393202</v>
      </c>
      <c r="W18" s="24">
        <v>214.93292089165999</v>
      </c>
      <c r="X18" s="24">
        <v>3825.6964462118299</v>
      </c>
      <c r="Y18" s="24">
        <v>2666.1670226164001</v>
      </c>
      <c r="Z18" s="24">
        <v>1674.09146423422</v>
      </c>
      <c r="AA18" s="24">
        <v>442.76705132202102</v>
      </c>
      <c r="AB18" s="65">
        <v>4693.1835676947203</v>
      </c>
      <c r="AC18" s="70">
        <f t="shared" si="0"/>
        <v>65795.198562937003</v>
      </c>
      <c r="AD18" s="93">
        <v>30880.433246323199</v>
      </c>
      <c r="AE18" s="65">
        <v>427.2</v>
      </c>
      <c r="AF18" s="70">
        <f t="shared" si="1"/>
        <v>31307.633246323199</v>
      </c>
      <c r="AG18" s="93">
        <v>2126.3081415538099</v>
      </c>
      <c r="AH18" s="65">
        <v>3436.0737219031098</v>
      </c>
      <c r="AI18" s="70">
        <f t="shared" si="2"/>
        <v>5562.3818634569197</v>
      </c>
      <c r="AJ18" s="67">
        <v>6948.5625690192801</v>
      </c>
      <c r="AK18" s="70">
        <f t="shared" si="3"/>
        <v>43818.577678799396</v>
      </c>
      <c r="AL18" s="116">
        <f t="shared" si="4"/>
        <v>109613.77624173601</v>
      </c>
      <c r="AM18" s="69"/>
      <c r="AN18" s="117"/>
      <c r="AO18" s="122"/>
    </row>
    <row r="19" spans="1:41">
      <c r="A19" s="22" t="s">
        <v>54</v>
      </c>
      <c r="B19" s="26" t="s">
        <v>22</v>
      </c>
      <c r="C19" s="26" t="s">
        <v>85</v>
      </c>
      <c r="D19" s="24">
        <v>2333.5578354463701</v>
      </c>
      <c r="E19" s="24">
        <v>1156.57978277094</v>
      </c>
      <c r="F19" s="24">
        <v>505.372208417097</v>
      </c>
      <c r="G19" s="24">
        <v>5106.6918146983899</v>
      </c>
      <c r="H19" s="24">
        <v>746.600953668025</v>
      </c>
      <c r="I19" s="24">
        <v>36.119431043119398</v>
      </c>
      <c r="J19" s="24">
        <v>444.07644525944698</v>
      </c>
      <c r="K19" s="24">
        <v>706.05664093410701</v>
      </c>
      <c r="L19" s="24">
        <v>1224.8646047017701</v>
      </c>
      <c r="M19" s="24">
        <v>344.160648823825</v>
      </c>
      <c r="N19" s="24">
        <v>5920.9549434447599</v>
      </c>
      <c r="O19" s="24">
        <v>3878.98473227459</v>
      </c>
      <c r="P19" s="24">
        <v>9.3696661521011997</v>
      </c>
      <c r="Q19" s="24">
        <v>1329.0291628423499</v>
      </c>
      <c r="R19" s="24">
        <v>33575.206558193997</v>
      </c>
      <c r="S19" s="24">
        <v>19055.2452818766</v>
      </c>
      <c r="T19" s="24">
        <v>622.21475777100704</v>
      </c>
      <c r="U19" s="24">
        <v>30503.223476628998</v>
      </c>
      <c r="V19" s="24">
        <v>316.71580024938999</v>
      </c>
      <c r="W19" s="24">
        <v>66.532997312476596</v>
      </c>
      <c r="X19" s="24">
        <v>5963.2019612935501</v>
      </c>
      <c r="Y19" s="24">
        <v>2259.50397788285</v>
      </c>
      <c r="Z19" s="24">
        <v>977.25577274359603</v>
      </c>
      <c r="AA19" s="24">
        <v>1037.93944717716</v>
      </c>
      <c r="AB19" s="65">
        <v>2410.0020829554301</v>
      </c>
      <c r="AC19" s="70">
        <f t="shared" si="0"/>
        <v>120529.460984562</v>
      </c>
      <c r="AD19" s="93">
        <v>27678.9254741029</v>
      </c>
      <c r="AE19" s="65">
        <v>0</v>
      </c>
      <c r="AF19" s="70">
        <f t="shared" si="1"/>
        <v>27678.9254741029</v>
      </c>
      <c r="AG19" s="93">
        <v>0</v>
      </c>
      <c r="AH19" s="65">
        <v>1995.2495388688401</v>
      </c>
      <c r="AI19" s="70">
        <f t="shared" si="2"/>
        <v>1995.2495388688401</v>
      </c>
      <c r="AJ19" s="67">
        <v>3283.17958871165</v>
      </c>
      <c r="AK19" s="70">
        <f t="shared" si="3"/>
        <v>32957.354601683401</v>
      </c>
      <c r="AL19" s="116">
        <f t="shared" si="4"/>
        <v>153486.81558624501</v>
      </c>
      <c r="AM19" s="69"/>
      <c r="AN19" s="117"/>
      <c r="AO19" s="122"/>
    </row>
    <row r="20" spans="1:41">
      <c r="A20" s="22" t="s">
        <v>55</v>
      </c>
      <c r="B20" s="26" t="s">
        <v>23</v>
      </c>
      <c r="C20" s="26" t="s">
        <v>86</v>
      </c>
      <c r="D20" s="24">
        <v>9475.97982721263</v>
      </c>
      <c r="E20" s="24">
        <v>11.6226797329278</v>
      </c>
      <c r="F20" s="24">
        <v>724.89421865290603</v>
      </c>
      <c r="G20" s="24">
        <v>1034.36350079217</v>
      </c>
      <c r="H20" s="24">
        <v>3728.2808003505102</v>
      </c>
      <c r="I20" s="24">
        <v>24.013238078187001</v>
      </c>
      <c r="J20" s="24">
        <v>798.4773370378</v>
      </c>
      <c r="K20" s="24">
        <v>2259.2647318086401</v>
      </c>
      <c r="L20" s="24">
        <v>176.65674167150499</v>
      </c>
      <c r="M20" s="24">
        <v>8211.9699800605795</v>
      </c>
      <c r="N20" s="24">
        <v>1211.1329993452</v>
      </c>
      <c r="O20" s="24">
        <v>3141.2837371845899</v>
      </c>
      <c r="P20" s="24">
        <v>135.03716493123201</v>
      </c>
      <c r="Q20" s="24">
        <v>236.78120181561599</v>
      </c>
      <c r="R20" s="24">
        <v>6355.8588227684104</v>
      </c>
      <c r="S20" s="24">
        <v>2702.9005244043801</v>
      </c>
      <c r="T20" s="24">
        <v>316.72504697433601</v>
      </c>
      <c r="U20" s="24">
        <v>1421.2453478565301</v>
      </c>
      <c r="V20" s="24">
        <v>397.31297358787998</v>
      </c>
      <c r="W20" s="24">
        <v>106.309379237455</v>
      </c>
      <c r="X20" s="24">
        <v>649.59455153419401</v>
      </c>
      <c r="Y20" s="24">
        <v>698.15318062254198</v>
      </c>
      <c r="Z20" s="24">
        <v>777.83346919821895</v>
      </c>
      <c r="AA20" s="24">
        <v>7104.9615872361401</v>
      </c>
      <c r="AB20" s="65">
        <v>1710.4316185794301</v>
      </c>
      <c r="AC20" s="70">
        <f t="shared" si="0"/>
        <v>53411.084660674001</v>
      </c>
      <c r="AD20" s="93">
        <v>50576.338914052503</v>
      </c>
      <c r="AE20" s="65">
        <v>0</v>
      </c>
      <c r="AF20" s="70">
        <f t="shared" si="1"/>
        <v>50576.338914052503</v>
      </c>
      <c r="AG20" s="93">
        <v>0.53023033963434696</v>
      </c>
      <c r="AH20" s="65">
        <v>2776.1938603255198</v>
      </c>
      <c r="AI20" s="70">
        <f t="shared" si="2"/>
        <v>2776.72409066516</v>
      </c>
      <c r="AJ20" s="67">
        <v>2863.0096485505601</v>
      </c>
      <c r="AK20" s="70">
        <f t="shared" si="3"/>
        <v>56216.072653268202</v>
      </c>
      <c r="AL20" s="116">
        <f t="shared" si="4"/>
        <v>109627.15731394201</v>
      </c>
      <c r="AM20" s="69"/>
      <c r="AN20" s="117"/>
      <c r="AO20" s="122"/>
    </row>
    <row r="21" spans="1:41">
      <c r="A21" s="22" t="s">
        <v>56</v>
      </c>
      <c r="B21" s="26" t="s">
        <v>24</v>
      </c>
      <c r="C21" s="26" t="s">
        <v>87</v>
      </c>
      <c r="D21" s="24">
        <v>2468.2953483712599</v>
      </c>
      <c r="E21" s="24">
        <v>3.9036906628007801</v>
      </c>
      <c r="F21" s="24">
        <v>0</v>
      </c>
      <c r="G21" s="24">
        <v>1648.09809414804</v>
      </c>
      <c r="H21" s="24">
        <v>636.30301462392003</v>
      </c>
      <c r="I21" s="24">
        <v>4.6925058248327502</v>
      </c>
      <c r="J21" s="24">
        <v>11.7973412697415</v>
      </c>
      <c r="K21" s="24">
        <v>77.872310104556604</v>
      </c>
      <c r="L21" s="24">
        <v>25.421836637625699</v>
      </c>
      <c r="M21" s="24">
        <v>931.99275813630697</v>
      </c>
      <c r="N21" s="24">
        <v>11985.507256422399</v>
      </c>
      <c r="O21" s="24">
        <v>138.553318497286</v>
      </c>
      <c r="P21" s="24">
        <v>16.3966109126752</v>
      </c>
      <c r="Q21" s="24">
        <v>79.871839062202795</v>
      </c>
      <c r="R21" s="24">
        <v>132100.58677425401</v>
      </c>
      <c r="S21" s="24">
        <v>4958.2123793948404</v>
      </c>
      <c r="T21" s="24">
        <v>497.74099504061701</v>
      </c>
      <c r="U21" s="24">
        <v>159.32809218967799</v>
      </c>
      <c r="V21" s="24">
        <v>50.589979119512201</v>
      </c>
      <c r="W21" s="24">
        <v>0</v>
      </c>
      <c r="X21" s="24">
        <v>116.170921155605</v>
      </c>
      <c r="Y21" s="24">
        <v>0</v>
      </c>
      <c r="Z21" s="24">
        <v>0</v>
      </c>
      <c r="AA21" s="24">
        <v>0</v>
      </c>
      <c r="AB21" s="65">
        <v>41.844582603847599</v>
      </c>
      <c r="AC21" s="70">
        <f t="shared" si="0"/>
        <v>155953.17964843201</v>
      </c>
      <c r="AD21" s="93">
        <v>2860.45880494426</v>
      </c>
      <c r="AE21" s="65">
        <v>0</v>
      </c>
      <c r="AF21" s="70">
        <f t="shared" si="1"/>
        <v>2860.45880494426</v>
      </c>
      <c r="AG21" s="93">
        <v>0</v>
      </c>
      <c r="AH21" s="65">
        <v>4923.5729816122803</v>
      </c>
      <c r="AI21" s="70">
        <f t="shared" si="2"/>
        <v>4923.5729816122803</v>
      </c>
      <c r="AJ21" s="67">
        <v>6570.7357303155104</v>
      </c>
      <c r="AK21" s="70">
        <f t="shared" si="3"/>
        <v>14354.7675168721</v>
      </c>
      <c r="AL21" s="116">
        <f t="shared" si="4"/>
        <v>170307.94716530401</v>
      </c>
      <c r="AM21" s="69"/>
      <c r="AN21" s="117"/>
      <c r="AO21" s="122"/>
    </row>
    <row r="22" spans="1:41">
      <c r="A22" s="22" t="s">
        <v>57</v>
      </c>
      <c r="B22" s="26" t="s">
        <v>25</v>
      </c>
      <c r="C22" s="26" t="s">
        <v>88</v>
      </c>
      <c r="D22" s="24">
        <v>14.0233901909036</v>
      </c>
      <c r="E22" s="24">
        <v>7.06295966945682</v>
      </c>
      <c r="F22" s="24">
        <v>3929.7428010988001</v>
      </c>
      <c r="G22" s="24">
        <v>3846.76169217499</v>
      </c>
      <c r="H22" s="24">
        <v>1755.5296346390901</v>
      </c>
      <c r="I22" s="24">
        <v>11.8295271446238</v>
      </c>
      <c r="J22" s="24">
        <v>82.9784959509674</v>
      </c>
      <c r="K22" s="24">
        <v>4931.5880371980802</v>
      </c>
      <c r="L22" s="24">
        <v>234.494064253836</v>
      </c>
      <c r="M22" s="24">
        <v>535.07581017327902</v>
      </c>
      <c r="N22" s="24">
        <v>1095.6626000162601</v>
      </c>
      <c r="O22" s="24">
        <v>19101.944513239599</v>
      </c>
      <c r="P22" s="24">
        <v>336.37369546168998</v>
      </c>
      <c r="Q22" s="24">
        <v>1064.5502325350801</v>
      </c>
      <c r="R22" s="24">
        <v>38035.678922771403</v>
      </c>
      <c r="S22" s="24">
        <v>1586.94595086045</v>
      </c>
      <c r="T22" s="24">
        <v>34.292219983262598</v>
      </c>
      <c r="U22" s="24">
        <v>62.700232907151999</v>
      </c>
      <c r="V22" s="24">
        <v>656.50529302783798</v>
      </c>
      <c r="W22" s="24">
        <v>30.0414372091237</v>
      </c>
      <c r="X22" s="24">
        <v>862.87069038889399</v>
      </c>
      <c r="Y22" s="24">
        <v>80.262236556553901</v>
      </c>
      <c r="Z22" s="24">
        <v>519.44143908588705</v>
      </c>
      <c r="AA22" s="24">
        <v>146.93901426648199</v>
      </c>
      <c r="AB22" s="65">
        <v>915.09984066320499</v>
      </c>
      <c r="AC22" s="70">
        <f t="shared" si="0"/>
        <v>79878.394731466906</v>
      </c>
      <c r="AD22" s="93">
        <v>7318.3590359004402</v>
      </c>
      <c r="AE22" s="65">
        <v>0</v>
      </c>
      <c r="AF22" s="70">
        <f t="shared" si="1"/>
        <v>7318.3590359004402</v>
      </c>
      <c r="AG22" s="93">
        <v>5231.4592023297801</v>
      </c>
      <c r="AH22" s="65">
        <v>6938.9423475472104</v>
      </c>
      <c r="AI22" s="70">
        <f t="shared" si="2"/>
        <v>12170.401549877</v>
      </c>
      <c r="AJ22" s="67">
        <v>40253.918298337798</v>
      </c>
      <c r="AK22" s="70">
        <f t="shared" si="3"/>
        <v>59742.678884115201</v>
      </c>
      <c r="AL22" s="116">
        <f t="shared" si="4"/>
        <v>139621.07361558199</v>
      </c>
      <c r="AM22" s="69"/>
      <c r="AN22" s="117"/>
      <c r="AO22" s="122"/>
    </row>
    <row r="23" spans="1:41">
      <c r="A23" s="22" t="s">
        <v>58</v>
      </c>
      <c r="B23" s="26" t="s">
        <v>26</v>
      </c>
      <c r="C23" s="26" t="s">
        <v>89</v>
      </c>
      <c r="D23" s="24">
        <v>44.871401645309199</v>
      </c>
      <c r="E23" s="24">
        <v>5.8362521912013596</v>
      </c>
      <c r="F23" s="24">
        <v>6193.4258068768804</v>
      </c>
      <c r="G23" s="24">
        <v>2171.16816491089</v>
      </c>
      <c r="H23" s="24">
        <v>1101.5866170597301</v>
      </c>
      <c r="I23" s="24">
        <v>9.0187758425230502</v>
      </c>
      <c r="J23" s="24">
        <v>1633.7385109725601</v>
      </c>
      <c r="K23" s="24">
        <v>1044.7840359481499</v>
      </c>
      <c r="L23" s="24">
        <v>43.5063521975745</v>
      </c>
      <c r="M23" s="24">
        <v>183.22023126460701</v>
      </c>
      <c r="N23" s="24">
        <v>823.69079346125397</v>
      </c>
      <c r="O23" s="24">
        <v>1555.58772901611</v>
      </c>
      <c r="P23" s="24">
        <v>1100.27627640573</v>
      </c>
      <c r="Q23" s="24">
        <v>78.188123706672002</v>
      </c>
      <c r="R23" s="24">
        <v>11719.9035698141</v>
      </c>
      <c r="S23" s="24">
        <v>7015.5247773993397</v>
      </c>
      <c r="T23" s="24">
        <v>135.75159503144101</v>
      </c>
      <c r="U23" s="24">
        <v>10983.1731151812</v>
      </c>
      <c r="V23" s="24">
        <v>4654.6188863564503</v>
      </c>
      <c r="W23" s="24">
        <v>92.917580013962194</v>
      </c>
      <c r="X23" s="24">
        <v>3408.5259482720799</v>
      </c>
      <c r="Y23" s="24">
        <v>1192.5278881383399</v>
      </c>
      <c r="Z23" s="24">
        <v>1167.4028422393601</v>
      </c>
      <c r="AA23" s="24">
        <v>514.28773623071299</v>
      </c>
      <c r="AB23" s="65">
        <v>1694.8900558098801</v>
      </c>
      <c r="AC23" s="70">
        <f t="shared" si="0"/>
        <v>58568.423065985997</v>
      </c>
      <c r="AD23" s="93">
        <v>30608.714375099298</v>
      </c>
      <c r="AE23" s="65">
        <v>0</v>
      </c>
      <c r="AF23" s="70">
        <f t="shared" si="1"/>
        <v>30608.714375099298</v>
      </c>
      <c r="AG23" s="93">
        <v>66202.847001250499</v>
      </c>
      <c r="AH23" s="65">
        <v>2572.5876913940801</v>
      </c>
      <c r="AI23" s="70">
        <f t="shared" si="2"/>
        <v>68775.434692644601</v>
      </c>
      <c r="AJ23" s="67">
        <v>7998.0297161710996</v>
      </c>
      <c r="AK23" s="70">
        <f t="shared" si="3"/>
        <v>107382.17878391501</v>
      </c>
      <c r="AL23" s="116">
        <f t="shared" si="4"/>
        <v>165950.601849901</v>
      </c>
      <c r="AM23" s="69"/>
      <c r="AN23" s="117"/>
      <c r="AO23" s="122"/>
    </row>
    <row r="24" spans="1:41">
      <c r="A24" s="22" t="s">
        <v>59</v>
      </c>
      <c r="B24" s="26" t="s">
        <v>27</v>
      </c>
      <c r="C24" s="26" t="s">
        <v>90</v>
      </c>
      <c r="D24" s="24">
        <v>1455.8659123469499</v>
      </c>
      <c r="E24" s="24">
        <v>36.376574421230103</v>
      </c>
      <c r="F24" s="24">
        <v>275.36743206295699</v>
      </c>
      <c r="G24" s="24">
        <v>426.44351865729499</v>
      </c>
      <c r="H24" s="24">
        <v>884.73075913184903</v>
      </c>
      <c r="I24" s="24">
        <v>12.578870776913099</v>
      </c>
      <c r="J24" s="24">
        <v>394.75813361759498</v>
      </c>
      <c r="K24" s="24">
        <v>824.79130011308803</v>
      </c>
      <c r="L24" s="24">
        <v>282.03283544549902</v>
      </c>
      <c r="M24" s="24">
        <v>256.53438751919401</v>
      </c>
      <c r="N24" s="24">
        <v>687.567556567368</v>
      </c>
      <c r="O24" s="24">
        <v>645.399735705426</v>
      </c>
      <c r="P24" s="24">
        <v>40.056266581816402</v>
      </c>
      <c r="Q24" s="24">
        <v>111.311679973097</v>
      </c>
      <c r="R24" s="24">
        <v>2826.99632376204</v>
      </c>
      <c r="S24" s="24">
        <v>1428.2146770557799</v>
      </c>
      <c r="T24" s="24">
        <v>698.93100798128899</v>
      </c>
      <c r="U24" s="24">
        <v>1494.1182168073501</v>
      </c>
      <c r="V24" s="24">
        <v>993.18714851815798</v>
      </c>
      <c r="W24" s="24">
        <v>342.89127018072901</v>
      </c>
      <c r="X24" s="24">
        <v>1435.5666228647499</v>
      </c>
      <c r="Y24" s="24">
        <v>961.80121223524498</v>
      </c>
      <c r="Z24" s="24">
        <v>769.52593708656298</v>
      </c>
      <c r="AA24" s="24">
        <v>979.55131006305999</v>
      </c>
      <c r="AB24" s="65">
        <v>1498.3147618925</v>
      </c>
      <c r="AC24" s="70">
        <f t="shared" si="0"/>
        <v>19762.913451367702</v>
      </c>
      <c r="AD24" s="93">
        <v>34207.567480180704</v>
      </c>
      <c r="AE24" s="65">
        <v>788.246971632758</v>
      </c>
      <c r="AF24" s="70">
        <f t="shared" si="1"/>
        <v>34995.8144518134</v>
      </c>
      <c r="AG24" s="93">
        <v>0</v>
      </c>
      <c r="AH24" s="65">
        <v>0</v>
      </c>
      <c r="AI24" s="70">
        <f t="shared" si="2"/>
        <v>0</v>
      </c>
      <c r="AJ24" s="67">
        <v>6689.7695162988102</v>
      </c>
      <c r="AK24" s="70">
        <f t="shared" si="3"/>
        <v>41685.583968112202</v>
      </c>
      <c r="AL24" s="116">
        <f t="shared" si="4"/>
        <v>61448.497419480002</v>
      </c>
      <c r="AM24" s="69"/>
      <c r="AN24" s="117"/>
      <c r="AO24" s="122"/>
    </row>
    <row r="25" spans="1:41">
      <c r="A25" s="22" t="s">
        <v>60</v>
      </c>
      <c r="B25" s="26" t="s">
        <v>28</v>
      </c>
      <c r="C25" s="26" t="s">
        <v>91</v>
      </c>
      <c r="D25" s="24">
        <v>175.627705635626</v>
      </c>
      <c r="E25" s="24">
        <v>4.5696095762018203</v>
      </c>
      <c r="F25" s="24">
        <v>6.3132676726955896</v>
      </c>
      <c r="G25" s="24">
        <v>29.237257703602001</v>
      </c>
      <c r="H25" s="24">
        <v>56.907448947041502</v>
      </c>
      <c r="I25" s="24">
        <v>6.9592357069711399</v>
      </c>
      <c r="J25" s="24">
        <v>120.36543538151901</v>
      </c>
      <c r="K25" s="24">
        <v>184.23583016108</v>
      </c>
      <c r="L25" s="24">
        <v>0</v>
      </c>
      <c r="M25" s="24">
        <v>129.46853684699801</v>
      </c>
      <c r="N25" s="24">
        <v>2450.345227238</v>
      </c>
      <c r="O25" s="24">
        <v>15.3982351494395</v>
      </c>
      <c r="P25" s="24">
        <v>4.0114927442860999</v>
      </c>
      <c r="Q25" s="24">
        <v>1278.73301315652</v>
      </c>
      <c r="R25" s="24">
        <v>28877.765828223801</v>
      </c>
      <c r="S25" s="24">
        <v>270.12673992469797</v>
      </c>
      <c r="T25" s="24">
        <v>483.86944922071501</v>
      </c>
      <c r="U25" s="24">
        <v>2784.3566537473398</v>
      </c>
      <c r="V25" s="24">
        <v>3.4800005690896301</v>
      </c>
      <c r="W25" s="24">
        <v>0</v>
      </c>
      <c r="X25" s="24">
        <v>6019.1227431221396</v>
      </c>
      <c r="Y25" s="24">
        <v>470.01145339361898</v>
      </c>
      <c r="Z25" s="24">
        <v>467.73651899399101</v>
      </c>
      <c r="AA25" s="24">
        <v>612.95494116910902</v>
      </c>
      <c r="AB25" s="65">
        <v>421.78979229253099</v>
      </c>
      <c r="AC25" s="70">
        <f t="shared" si="0"/>
        <v>44873.386416576999</v>
      </c>
      <c r="AD25" s="93">
        <v>518.48621148043696</v>
      </c>
      <c r="AE25" s="65">
        <v>13.0613378388723</v>
      </c>
      <c r="AF25" s="70">
        <f t="shared" si="1"/>
        <v>531.54754931930995</v>
      </c>
      <c r="AG25" s="93">
        <v>304842.561788416</v>
      </c>
      <c r="AH25" s="65">
        <v>0</v>
      </c>
      <c r="AI25" s="70">
        <f t="shared" si="2"/>
        <v>304842.561788416</v>
      </c>
      <c r="AJ25" s="67">
        <v>8518.5315983274504</v>
      </c>
      <c r="AK25" s="70">
        <f t="shared" si="3"/>
        <v>313892.64093606302</v>
      </c>
      <c r="AL25" s="116">
        <f t="shared" si="4"/>
        <v>358766.02735264</v>
      </c>
      <c r="AM25" s="69"/>
      <c r="AN25" s="117"/>
      <c r="AO25" s="122"/>
    </row>
    <row r="26" spans="1:41">
      <c r="A26" s="22" t="s">
        <v>61</v>
      </c>
      <c r="B26" s="26" t="s">
        <v>29</v>
      </c>
      <c r="C26" s="26" t="s">
        <v>92</v>
      </c>
      <c r="D26" s="24">
        <v>319.89337775120202</v>
      </c>
      <c r="E26" s="24">
        <v>1.3244411368234399</v>
      </c>
      <c r="F26" s="24">
        <v>36.803080957303003</v>
      </c>
      <c r="G26" s="24">
        <v>25.436115927732398</v>
      </c>
      <c r="H26" s="24">
        <v>52.759395720002701</v>
      </c>
      <c r="I26" s="24">
        <v>0</v>
      </c>
      <c r="J26" s="24">
        <v>79.137458862233203</v>
      </c>
      <c r="K26" s="24">
        <v>97.9256845040765</v>
      </c>
      <c r="L26" s="24">
        <v>0</v>
      </c>
      <c r="M26" s="24">
        <v>13.3255649307469</v>
      </c>
      <c r="N26" s="24">
        <v>81.212011328495706</v>
      </c>
      <c r="O26" s="24">
        <v>24.394484345121601</v>
      </c>
      <c r="P26" s="24">
        <v>6.0153906452519497</v>
      </c>
      <c r="Q26" s="24">
        <v>36.9292060133969</v>
      </c>
      <c r="R26" s="24">
        <v>152.05849991455</v>
      </c>
      <c r="S26" s="24">
        <v>197.009284066497</v>
      </c>
      <c r="T26" s="24">
        <v>4.6373572506553602</v>
      </c>
      <c r="U26" s="24">
        <v>390.61139326518997</v>
      </c>
      <c r="V26" s="24">
        <v>15.525903227599599</v>
      </c>
      <c r="W26" s="24">
        <v>47.310137145024299</v>
      </c>
      <c r="X26" s="24">
        <v>13.865672683010599</v>
      </c>
      <c r="Y26" s="24">
        <v>128.942868900658</v>
      </c>
      <c r="Z26" s="24">
        <v>10.750410918090999</v>
      </c>
      <c r="AA26" s="24">
        <v>59.437857221060199</v>
      </c>
      <c r="AB26" s="65">
        <v>4.7389735944733902</v>
      </c>
      <c r="AC26" s="70">
        <f t="shared" si="0"/>
        <v>1800.0445703092</v>
      </c>
      <c r="AD26" s="93">
        <v>13946.473924133599</v>
      </c>
      <c r="AE26" s="65">
        <v>0</v>
      </c>
      <c r="AF26" s="70">
        <f t="shared" si="1"/>
        <v>13946.473924133599</v>
      </c>
      <c r="AG26" s="93">
        <v>0</v>
      </c>
      <c r="AH26" s="65">
        <v>0</v>
      </c>
      <c r="AI26" s="70">
        <f t="shared" si="2"/>
        <v>0</v>
      </c>
      <c r="AJ26" s="67">
        <v>13590.904173536699</v>
      </c>
      <c r="AK26" s="70">
        <f t="shared" si="3"/>
        <v>27537.378097670298</v>
      </c>
      <c r="AL26" s="116">
        <f t="shared" si="4"/>
        <v>29337.422667979499</v>
      </c>
      <c r="AM26" s="69"/>
      <c r="AN26" s="117"/>
      <c r="AO26" s="122"/>
    </row>
    <row r="27" spans="1:41">
      <c r="A27" s="22" t="s">
        <v>62</v>
      </c>
      <c r="B27" s="27" t="s">
        <v>30</v>
      </c>
      <c r="C27" s="26" t="s">
        <v>93</v>
      </c>
      <c r="D27" s="24">
        <v>0</v>
      </c>
      <c r="E27" s="24">
        <v>0</v>
      </c>
      <c r="F27" s="24">
        <v>6.32329373914766</v>
      </c>
      <c r="G27" s="24">
        <v>0</v>
      </c>
      <c r="H27" s="24">
        <v>32.299706947560203</v>
      </c>
      <c r="I27" s="24">
        <v>0</v>
      </c>
      <c r="J27" s="24">
        <v>9.6017201918730706</v>
      </c>
      <c r="K27" s="24">
        <v>9.3209187985634792</v>
      </c>
      <c r="L27" s="24">
        <v>0</v>
      </c>
      <c r="M27" s="24">
        <v>0</v>
      </c>
      <c r="N27" s="24">
        <v>0</v>
      </c>
      <c r="O27" s="24">
        <v>0.43405913453572498</v>
      </c>
      <c r="P27" s="24">
        <v>0.30801918773652898</v>
      </c>
      <c r="Q27" s="24">
        <v>13.093048441770801</v>
      </c>
      <c r="R27" s="24">
        <v>142.374747164166</v>
      </c>
      <c r="S27" s="24">
        <v>35.450483351790702</v>
      </c>
      <c r="T27" s="24">
        <v>19.1046513321992</v>
      </c>
      <c r="U27" s="24">
        <v>1400.23011539819</v>
      </c>
      <c r="V27" s="24">
        <v>0</v>
      </c>
      <c r="W27" s="24">
        <v>141.56378573183099</v>
      </c>
      <c r="X27" s="24">
        <v>469.28384794895999</v>
      </c>
      <c r="Y27" s="24">
        <v>1036.59967017089</v>
      </c>
      <c r="Z27" s="24">
        <v>491.21773198517099</v>
      </c>
      <c r="AA27" s="24">
        <v>456.980452155877</v>
      </c>
      <c r="AB27" s="65">
        <v>2708.4850718889302</v>
      </c>
      <c r="AC27" s="70">
        <f t="shared" si="0"/>
        <v>6972.6713235691996</v>
      </c>
      <c r="AD27" s="93">
        <v>39587.5502491386</v>
      </c>
      <c r="AE27" s="65">
        <v>0</v>
      </c>
      <c r="AF27" s="70">
        <f t="shared" si="1"/>
        <v>39587.5502491386</v>
      </c>
      <c r="AG27" s="93">
        <v>0</v>
      </c>
      <c r="AH27" s="65">
        <v>0</v>
      </c>
      <c r="AI27" s="70">
        <f t="shared" si="2"/>
        <v>0</v>
      </c>
      <c r="AJ27" s="67">
        <v>44313.166601066201</v>
      </c>
      <c r="AK27" s="70">
        <f t="shared" si="3"/>
        <v>83900.716850204699</v>
      </c>
      <c r="AL27" s="116">
        <f t="shared" si="4"/>
        <v>90873.388173773899</v>
      </c>
      <c r="AM27" s="69"/>
      <c r="AN27" s="117"/>
      <c r="AO27" s="122"/>
    </row>
    <row r="28" spans="1:41">
      <c r="A28" s="22" t="s">
        <v>63</v>
      </c>
      <c r="B28" s="26" t="s">
        <v>31</v>
      </c>
      <c r="C28" s="26" t="s">
        <v>31</v>
      </c>
      <c r="D28" s="24">
        <v>2020.8774786845199</v>
      </c>
      <c r="E28" s="24">
        <v>15.337751308502201</v>
      </c>
      <c r="F28" s="24">
        <v>547.60791396631703</v>
      </c>
      <c r="G28" s="24">
        <v>986.74794178189302</v>
      </c>
      <c r="H28" s="24">
        <v>149.10952172748199</v>
      </c>
      <c r="I28" s="24">
        <v>0</v>
      </c>
      <c r="J28" s="24">
        <v>1278.52521225129</v>
      </c>
      <c r="K28" s="24">
        <v>1803.4192852434701</v>
      </c>
      <c r="L28" s="24">
        <v>0</v>
      </c>
      <c r="M28" s="24">
        <v>262.10834733383001</v>
      </c>
      <c r="N28" s="24">
        <v>787.14297462250704</v>
      </c>
      <c r="O28" s="24">
        <v>1474.64114353644</v>
      </c>
      <c r="P28" s="24">
        <v>87.013774863386203</v>
      </c>
      <c r="Q28" s="24">
        <v>983.50254937208297</v>
      </c>
      <c r="R28" s="24">
        <v>4201.3986095761802</v>
      </c>
      <c r="S28" s="24">
        <v>2340.5835126604502</v>
      </c>
      <c r="T28" s="24">
        <v>222.31009174678499</v>
      </c>
      <c r="U28" s="24">
        <v>14788.086772194099</v>
      </c>
      <c r="V28" s="24">
        <v>1682.2961610652401</v>
      </c>
      <c r="W28" s="24">
        <v>69.042352782450607</v>
      </c>
      <c r="X28" s="24">
        <v>2793.3277981265101</v>
      </c>
      <c r="Y28" s="24">
        <v>895.15533556961202</v>
      </c>
      <c r="Z28" s="24">
        <v>583.35664213164898</v>
      </c>
      <c r="AA28" s="24">
        <v>204.48314272112299</v>
      </c>
      <c r="AB28" s="65">
        <v>1734.93473158903</v>
      </c>
      <c r="AC28" s="70">
        <f t="shared" si="0"/>
        <v>39911.0090448548</v>
      </c>
      <c r="AD28" s="93">
        <v>51690.916194575097</v>
      </c>
      <c r="AE28" s="65">
        <v>551.90778077749098</v>
      </c>
      <c r="AF28" s="70">
        <f t="shared" si="1"/>
        <v>52242.823975352498</v>
      </c>
      <c r="AG28" s="93">
        <v>0</v>
      </c>
      <c r="AH28" s="65">
        <v>0</v>
      </c>
      <c r="AI28" s="70">
        <f t="shared" si="2"/>
        <v>0</v>
      </c>
      <c r="AJ28" s="67">
        <v>62234.380432669997</v>
      </c>
      <c r="AK28" s="70">
        <f t="shared" si="3"/>
        <v>114477.20440802199</v>
      </c>
      <c r="AL28" s="116">
        <f t="shared" si="4"/>
        <v>154388.21345287701</v>
      </c>
      <c r="AM28" s="69"/>
      <c r="AN28" s="117"/>
      <c r="AO28" s="122"/>
    </row>
    <row r="29" spans="1:41">
      <c r="A29" s="22" t="s">
        <v>64</v>
      </c>
      <c r="B29" s="26" t="s">
        <v>32</v>
      </c>
      <c r="C29" s="26" t="s">
        <v>94</v>
      </c>
      <c r="D29" s="24">
        <v>0</v>
      </c>
      <c r="E29" s="24">
        <v>61.846074877531002</v>
      </c>
      <c r="F29" s="24">
        <v>134.16304482886599</v>
      </c>
      <c r="G29" s="24">
        <v>152.249300967332</v>
      </c>
      <c r="H29" s="24">
        <v>123.513915332526</v>
      </c>
      <c r="I29" s="24">
        <v>4.3992697866706498</v>
      </c>
      <c r="J29" s="24">
        <v>102.12652920613399</v>
      </c>
      <c r="K29" s="24">
        <v>284.86734017967001</v>
      </c>
      <c r="L29" s="24">
        <v>0</v>
      </c>
      <c r="M29" s="24">
        <v>64.160577709046393</v>
      </c>
      <c r="N29" s="24">
        <v>536.75298609463596</v>
      </c>
      <c r="O29" s="24">
        <v>93.666731149264194</v>
      </c>
      <c r="P29" s="24">
        <v>44.390296958709101</v>
      </c>
      <c r="Q29" s="24">
        <v>4596.1791200759399</v>
      </c>
      <c r="R29" s="24">
        <v>3237.2177561902599</v>
      </c>
      <c r="S29" s="24">
        <v>879.57936729303003</v>
      </c>
      <c r="T29" s="24">
        <v>732.27952731458799</v>
      </c>
      <c r="U29" s="24">
        <v>1763.38079624754</v>
      </c>
      <c r="V29" s="24">
        <v>14140.9745733939</v>
      </c>
      <c r="W29" s="24">
        <v>2552.0732232340001</v>
      </c>
      <c r="X29" s="24">
        <v>2995.5193756379699</v>
      </c>
      <c r="Y29" s="24">
        <v>892.365144225427</v>
      </c>
      <c r="Z29" s="24">
        <v>432.523019313558</v>
      </c>
      <c r="AA29" s="24">
        <v>156.54866366758199</v>
      </c>
      <c r="AB29" s="65">
        <v>1762.4258427275599</v>
      </c>
      <c r="AC29" s="70">
        <f t="shared" si="0"/>
        <v>35743.202476411701</v>
      </c>
      <c r="AD29" s="93">
        <v>32579.4780590476</v>
      </c>
      <c r="AE29" s="65">
        <v>0</v>
      </c>
      <c r="AF29" s="70">
        <f t="shared" si="1"/>
        <v>32579.4780590476</v>
      </c>
      <c r="AG29" s="93">
        <v>0</v>
      </c>
      <c r="AH29" s="65">
        <v>0</v>
      </c>
      <c r="AI29" s="70">
        <f t="shared" si="2"/>
        <v>0</v>
      </c>
      <c r="AJ29" s="67">
        <v>32734.569891133498</v>
      </c>
      <c r="AK29" s="70">
        <f t="shared" si="3"/>
        <v>65314.047950180997</v>
      </c>
      <c r="AL29" s="116">
        <f t="shared" si="4"/>
        <v>101057.250426593</v>
      </c>
      <c r="AM29" s="69"/>
      <c r="AN29" s="117"/>
      <c r="AO29" s="122"/>
    </row>
    <row r="30" spans="1:41">
      <c r="A30" s="22" t="s">
        <v>65</v>
      </c>
      <c r="B30" s="26" t="s">
        <v>33</v>
      </c>
      <c r="C30" s="26" t="s">
        <v>95</v>
      </c>
      <c r="D30" s="24">
        <v>324.918911230785</v>
      </c>
      <c r="E30" s="24">
        <v>75.7012844245954</v>
      </c>
      <c r="F30" s="24">
        <v>887.49541208436494</v>
      </c>
      <c r="G30" s="24">
        <v>233.12222926424499</v>
      </c>
      <c r="H30" s="24">
        <v>721.72501416260502</v>
      </c>
      <c r="I30" s="24">
        <v>12.276698847344599</v>
      </c>
      <c r="J30" s="24">
        <v>623.66319589525199</v>
      </c>
      <c r="K30" s="24">
        <v>786.86402932237604</v>
      </c>
      <c r="L30" s="24">
        <v>217.88203029952101</v>
      </c>
      <c r="M30" s="24">
        <v>296.19177555799598</v>
      </c>
      <c r="N30" s="24">
        <v>857.173249035803</v>
      </c>
      <c r="O30" s="24">
        <v>656.69278530105396</v>
      </c>
      <c r="P30" s="24">
        <v>86.814452169102296</v>
      </c>
      <c r="Q30" s="24">
        <v>2049.87585934258</v>
      </c>
      <c r="R30" s="24">
        <v>6357.95847756483</v>
      </c>
      <c r="S30" s="24">
        <v>9048.01844782431</v>
      </c>
      <c r="T30" s="24">
        <v>1256.4965859020999</v>
      </c>
      <c r="U30" s="24">
        <v>3581.3975655481299</v>
      </c>
      <c r="V30" s="24">
        <v>529.63280354115602</v>
      </c>
      <c r="W30" s="24">
        <v>4803.9126226887101</v>
      </c>
      <c r="X30" s="24">
        <v>1369.24883417258</v>
      </c>
      <c r="Y30" s="24">
        <v>917.34221076035601</v>
      </c>
      <c r="Z30" s="24">
        <v>1022.89012579558</v>
      </c>
      <c r="AA30" s="24">
        <v>1028.9740060916599</v>
      </c>
      <c r="AB30" s="65">
        <v>2973.3795879794102</v>
      </c>
      <c r="AC30" s="70">
        <f t="shared" si="0"/>
        <v>40719.648194806403</v>
      </c>
      <c r="AD30" s="93">
        <v>18290.794109407401</v>
      </c>
      <c r="AE30" s="65">
        <v>0</v>
      </c>
      <c r="AF30" s="70">
        <f t="shared" si="1"/>
        <v>18290.794109407401</v>
      </c>
      <c r="AG30" s="93">
        <v>0</v>
      </c>
      <c r="AH30" s="65">
        <v>0</v>
      </c>
      <c r="AI30" s="70">
        <f t="shared" si="2"/>
        <v>0</v>
      </c>
      <c r="AJ30" s="67">
        <v>7808.7144333558799</v>
      </c>
      <c r="AK30" s="70">
        <f t="shared" si="3"/>
        <v>26099.508542763298</v>
      </c>
      <c r="AL30" s="116">
        <f t="shared" si="4"/>
        <v>66819.156737569705</v>
      </c>
      <c r="AM30" s="69"/>
      <c r="AN30" s="117"/>
      <c r="AO30" s="122"/>
    </row>
    <row r="31" spans="1:41">
      <c r="A31" s="28" t="s">
        <v>66</v>
      </c>
      <c r="B31" s="26" t="s">
        <v>34</v>
      </c>
      <c r="C31" s="26" t="s">
        <v>96</v>
      </c>
      <c r="D31" s="24">
        <v>3308.29922072615</v>
      </c>
      <c r="E31" s="24">
        <v>209.60215853662999</v>
      </c>
      <c r="F31" s="24">
        <v>1372.42807237695</v>
      </c>
      <c r="G31" s="24">
        <v>743.83626280927194</v>
      </c>
      <c r="H31" s="24">
        <v>1082.5710846086899</v>
      </c>
      <c r="I31" s="24">
        <v>18.7823775266341</v>
      </c>
      <c r="J31" s="24">
        <v>871.36021165472505</v>
      </c>
      <c r="K31" s="24">
        <v>2166.43321488416</v>
      </c>
      <c r="L31" s="24">
        <v>231.03808025983199</v>
      </c>
      <c r="M31" s="24">
        <v>296.356647397904</v>
      </c>
      <c r="N31" s="24">
        <v>777.10752173616197</v>
      </c>
      <c r="O31" s="24">
        <v>665.66922205294804</v>
      </c>
      <c r="P31" s="24">
        <v>161.047921625247</v>
      </c>
      <c r="Q31" s="24">
        <v>3432.8203129490698</v>
      </c>
      <c r="R31" s="24">
        <v>8199.0533930223592</v>
      </c>
      <c r="S31" s="24">
        <v>5224.9782889501303</v>
      </c>
      <c r="T31" s="24">
        <v>2220.0741853392301</v>
      </c>
      <c r="U31" s="24">
        <v>6457.6054594089801</v>
      </c>
      <c r="V31" s="24">
        <v>22210.6870783952</v>
      </c>
      <c r="W31" s="24">
        <v>8637.5983695814502</v>
      </c>
      <c r="X31" s="24">
        <v>15836.272053455499</v>
      </c>
      <c r="Y31" s="24">
        <v>847.333504137467</v>
      </c>
      <c r="Z31" s="24">
        <v>899.60863024991704</v>
      </c>
      <c r="AA31" s="24">
        <v>413.226981942826</v>
      </c>
      <c r="AB31" s="65">
        <v>10361.5917813542</v>
      </c>
      <c r="AC31" s="70">
        <f t="shared" si="0"/>
        <v>96645.382034981594</v>
      </c>
      <c r="AD31" s="93">
        <v>100847.251906331</v>
      </c>
      <c r="AE31" s="65">
        <v>437.19092805055902</v>
      </c>
      <c r="AF31" s="70">
        <f t="shared" si="1"/>
        <v>101284.442834381</v>
      </c>
      <c r="AG31" s="93">
        <v>2782.3152227770602</v>
      </c>
      <c r="AH31" s="65">
        <v>0</v>
      </c>
      <c r="AI31" s="70">
        <f t="shared" si="2"/>
        <v>2782.3152227770602</v>
      </c>
      <c r="AJ31" s="67">
        <v>27336.115331516099</v>
      </c>
      <c r="AK31" s="70">
        <f t="shared" si="3"/>
        <v>131402.87338867501</v>
      </c>
      <c r="AL31" s="116">
        <f t="shared" si="4"/>
        <v>228048.255423656</v>
      </c>
      <c r="AM31" s="69"/>
      <c r="AN31" s="117"/>
      <c r="AO31" s="122"/>
    </row>
    <row r="32" spans="1:41">
      <c r="A32" s="22" t="s">
        <v>67</v>
      </c>
      <c r="B32" s="26" t="s">
        <v>35</v>
      </c>
      <c r="C32" s="26" t="s">
        <v>97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4972.3454617050102</v>
      </c>
      <c r="Z32" s="24">
        <v>1068.4772607606201</v>
      </c>
      <c r="AA32" s="24">
        <v>282.40304608415403</v>
      </c>
      <c r="AB32" s="65">
        <v>1097.3645709207599</v>
      </c>
      <c r="AC32" s="70">
        <f t="shared" si="0"/>
        <v>7420.5903394705401</v>
      </c>
      <c r="AD32" s="93">
        <v>2748.8882681621799</v>
      </c>
      <c r="AE32" s="65">
        <v>69312.536406144995</v>
      </c>
      <c r="AF32" s="70">
        <f t="shared" si="1"/>
        <v>72061.4246743072</v>
      </c>
      <c r="AG32" s="93">
        <v>0</v>
      </c>
      <c r="AH32" s="65">
        <v>0</v>
      </c>
      <c r="AI32" s="70">
        <f t="shared" si="2"/>
        <v>0</v>
      </c>
      <c r="AJ32" s="67">
        <v>3899.5005507507999</v>
      </c>
      <c r="AK32" s="70">
        <f t="shared" si="3"/>
        <v>75960.925225058003</v>
      </c>
      <c r="AL32" s="116">
        <f t="shared" si="4"/>
        <v>83381.515564528498</v>
      </c>
      <c r="AM32" s="69"/>
      <c r="AN32" s="117"/>
      <c r="AO32" s="122"/>
    </row>
    <row r="33" spans="1:41">
      <c r="A33" s="22" t="s">
        <v>68</v>
      </c>
      <c r="B33" s="26" t="s">
        <v>36</v>
      </c>
      <c r="C33" s="26" t="s">
        <v>98</v>
      </c>
      <c r="D33" s="24">
        <v>0</v>
      </c>
      <c r="E33" s="24">
        <v>6.6295436831343597</v>
      </c>
      <c r="F33" s="24">
        <v>43.817384906241301</v>
      </c>
      <c r="G33" s="24">
        <v>101.637790506087</v>
      </c>
      <c r="H33" s="24">
        <v>41.6915596306495</v>
      </c>
      <c r="I33" s="24">
        <v>14.902621543734201</v>
      </c>
      <c r="J33" s="24">
        <v>86.292702805896297</v>
      </c>
      <c r="K33" s="24">
        <v>53.059360318068897</v>
      </c>
      <c r="L33" s="24">
        <v>0</v>
      </c>
      <c r="M33" s="24">
        <v>13.522373878992999</v>
      </c>
      <c r="N33" s="24">
        <v>24.344661676470601</v>
      </c>
      <c r="O33" s="24">
        <v>46.352209378524897</v>
      </c>
      <c r="P33" s="24">
        <v>93.518067993909497</v>
      </c>
      <c r="Q33" s="24">
        <v>45.452542659624498</v>
      </c>
      <c r="R33" s="24">
        <v>1113.66383261071</v>
      </c>
      <c r="S33" s="24">
        <v>142.90711814426101</v>
      </c>
      <c r="T33" s="24">
        <v>112.65021178803499</v>
      </c>
      <c r="U33" s="24">
        <v>395.92122752436899</v>
      </c>
      <c r="V33" s="24">
        <v>584.92820793274802</v>
      </c>
      <c r="W33" s="24">
        <v>361.78094565880201</v>
      </c>
      <c r="X33" s="24">
        <v>1987.1863358815999</v>
      </c>
      <c r="Y33" s="24">
        <v>655.60003117348901</v>
      </c>
      <c r="Z33" s="24">
        <v>88.043437106542797</v>
      </c>
      <c r="AA33" s="24">
        <v>21.291570341422201</v>
      </c>
      <c r="AB33" s="65">
        <v>936.92537018309997</v>
      </c>
      <c r="AC33" s="70">
        <f t="shared" si="0"/>
        <v>6972.1191073264099</v>
      </c>
      <c r="AD33" s="93">
        <v>19577.823443854199</v>
      </c>
      <c r="AE33" s="65">
        <v>42002.375125679297</v>
      </c>
      <c r="AF33" s="70">
        <f t="shared" si="1"/>
        <v>61580.198569533401</v>
      </c>
      <c r="AG33" s="93">
        <v>0</v>
      </c>
      <c r="AH33" s="65">
        <v>0</v>
      </c>
      <c r="AI33" s="70">
        <f t="shared" si="2"/>
        <v>0</v>
      </c>
      <c r="AJ33" s="67">
        <v>1891.63904794426</v>
      </c>
      <c r="AK33" s="70">
        <f t="shared" si="3"/>
        <v>63471.8376174777</v>
      </c>
      <c r="AL33" s="116">
        <f t="shared" si="4"/>
        <v>70443.956724804098</v>
      </c>
      <c r="AM33" s="69"/>
      <c r="AN33" s="117"/>
      <c r="AO33" s="122"/>
    </row>
    <row r="34" spans="1:41">
      <c r="A34" s="22" t="s">
        <v>69</v>
      </c>
      <c r="B34" s="26" t="s">
        <v>37</v>
      </c>
      <c r="C34" s="26" t="s">
        <v>99</v>
      </c>
      <c r="D34" s="24">
        <v>0</v>
      </c>
      <c r="E34" s="24">
        <v>1.2514642499183599</v>
      </c>
      <c r="F34" s="24">
        <v>8.2714427049596893</v>
      </c>
      <c r="G34" s="24">
        <v>19.1862467974452</v>
      </c>
      <c r="H34" s="24">
        <v>7.8701489717659703</v>
      </c>
      <c r="I34" s="24">
        <v>2.81317975767963</v>
      </c>
      <c r="J34" s="24">
        <v>16.289542350424899</v>
      </c>
      <c r="K34" s="24">
        <v>10.016057776424001</v>
      </c>
      <c r="L34" s="24">
        <v>0</v>
      </c>
      <c r="M34" s="24">
        <v>2.5526293048858499</v>
      </c>
      <c r="N34" s="24">
        <v>4.59556120611553</v>
      </c>
      <c r="O34" s="24">
        <v>8.74994354280037</v>
      </c>
      <c r="P34" s="24">
        <v>17.653480301147901</v>
      </c>
      <c r="Q34" s="24">
        <v>8.5801127385461502</v>
      </c>
      <c r="R34" s="24">
        <v>210.227210129859</v>
      </c>
      <c r="S34" s="24">
        <v>26.976690699147401</v>
      </c>
      <c r="T34" s="24">
        <v>21.2650703482213</v>
      </c>
      <c r="U34" s="24">
        <v>74.7383659739736</v>
      </c>
      <c r="V34" s="24">
        <v>110.41736444982</v>
      </c>
      <c r="W34" s="24">
        <v>0</v>
      </c>
      <c r="X34" s="24">
        <v>375.12274994261998</v>
      </c>
      <c r="Y34" s="24">
        <v>170.922532301807</v>
      </c>
      <c r="Z34" s="24">
        <v>24.269902693827699</v>
      </c>
      <c r="AA34" s="24">
        <v>8.1389702903143792</v>
      </c>
      <c r="AB34" s="65">
        <v>318.22350588718803</v>
      </c>
      <c r="AC34" s="70">
        <f t="shared" si="0"/>
        <v>1448.1321724188899</v>
      </c>
      <c r="AD34" s="93">
        <v>21801.1194004237</v>
      </c>
      <c r="AE34" s="65">
        <v>28803.628788723101</v>
      </c>
      <c r="AF34" s="70">
        <f t="shared" si="1"/>
        <v>50604.748189146798</v>
      </c>
      <c r="AG34" s="93">
        <v>0</v>
      </c>
      <c r="AH34" s="65">
        <v>0</v>
      </c>
      <c r="AI34" s="70">
        <f t="shared" si="2"/>
        <v>0</v>
      </c>
      <c r="AJ34" s="67">
        <v>3983.0307038874198</v>
      </c>
      <c r="AK34" s="70">
        <f t="shared" si="3"/>
        <v>54587.778893034199</v>
      </c>
      <c r="AL34" s="116">
        <f t="shared" si="4"/>
        <v>56035.911065453103</v>
      </c>
      <c r="AM34" s="69"/>
      <c r="AN34" s="117"/>
      <c r="AO34" s="122"/>
    </row>
    <row r="35" spans="1:41">
      <c r="A35" s="22" t="s">
        <v>70</v>
      </c>
      <c r="B35" s="92" t="s">
        <v>38</v>
      </c>
      <c r="C35" s="26" t="s">
        <v>100</v>
      </c>
      <c r="D35" s="93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3669.3899001507302</v>
      </c>
      <c r="S35" s="24">
        <v>0</v>
      </c>
      <c r="T35" s="24">
        <v>0</v>
      </c>
      <c r="U35" s="24">
        <v>0</v>
      </c>
      <c r="V35" s="24">
        <v>0</v>
      </c>
      <c r="W35" s="24">
        <v>39.3019592654313</v>
      </c>
      <c r="X35" s="24">
        <v>20.424781602113701</v>
      </c>
      <c r="Y35" s="24">
        <v>1770.3718380308201</v>
      </c>
      <c r="Z35" s="24">
        <v>168.70899773464501</v>
      </c>
      <c r="AA35" s="24">
        <v>1008.4985192604501</v>
      </c>
      <c r="AB35" s="65">
        <v>1150.0786308091399</v>
      </c>
      <c r="AC35" s="70">
        <f t="shared" si="0"/>
        <v>7826.7746268533301</v>
      </c>
      <c r="AD35" s="93">
        <v>59062.313293629697</v>
      </c>
      <c r="AE35" s="65">
        <v>2023.14201518816</v>
      </c>
      <c r="AF35" s="70">
        <f t="shared" si="1"/>
        <v>61085.4553088178</v>
      </c>
      <c r="AG35" s="93">
        <v>0</v>
      </c>
      <c r="AH35" s="65">
        <v>0</v>
      </c>
      <c r="AI35" s="70">
        <f t="shared" si="2"/>
        <v>0</v>
      </c>
      <c r="AJ35" s="67">
        <v>38905.623903477303</v>
      </c>
      <c r="AK35" s="70">
        <f t="shared" si="3"/>
        <v>99991.079212295095</v>
      </c>
      <c r="AL35" s="116">
        <f t="shared" si="4"/>
        <v>107817.853839148</v>
      </c>
      <c r="AM35" s="69"/>
      <c r="AN35" s="117"/>
      <c r="AO35" s="122"/>
    </row>
    <row r="36" spans="1:41" s="1" customFormat="1">
      <c r="A36" s="94" t="s">
        <v>110</v>
      </c>
      <c r="B36" s="33" t="s">
        <v>148</v>
      </c>
      <c r="C36" s="95" t="s">
        <v>149</v>
      </c>
      <c r="D36" s="96">
        <f t="shared" ref="D36:AL36" si="5">SUM(D11:D35)</f>
        <v>92205.401252583295</v>
      </c>
      <c r="E36" s="96">
        <f t="shared" si="5"/>
        <v>3752.2900723522398</v>
      </c>
      <c r="F36" s="96">
        <f t="shared" si="5"/>
        <v>15722.6710602482</v>
      </c>
      <c r="G36" s="96">
        <f t="shared" si="5"/>
        <v>22896.673478964502</v>
      </c>
      <c r="H36" s="96">
        <f t="shared" si="5"/>
        <v>39788.525537007401</v>
      </c>
      <c r="I36" s="96">
        <f t="shared" si="5"/>
        <v>696.66647461554999</v>
      </c>
      <c r="J36" s="96">
        <f t="shared" si="5"/>
        <v>22504.771537312801</v>
      </c>
      <c r="K36" s="96">
        <f t="shared" si="5"/>
        <v>38191.810668685997</v>
      </c>
      <c r="L36" s="96">
        <f t="shared" si="5"/>
        <v>16069.568865175699</v>
      </c>
      <c r="M36" s="96">
        <f t="shared" si="5"/>
        <v>12872.4626779068</v>
      </c>
      <c r="N36" s="96">
        <f t="shared" si="5"/>
        <v>38176.6565499793</v>
      </c>
      <c r="O36" s="96">
        <f t="shared" si="5"/>
        <v>36844.892672994203</v>
      </c>
      <c r="P36" s="96">
        <f t="shared" si="5"/>
        <v>2276.5308504056202</v>
      </c>
      <c r="Q36" s="96">
        <f t="shared" si="5"/>
        <v>15455.430948531</v>
      </c>
      <c r="R36" s="96">
        <f t="shared" si="5"/>
        <v>310729.06610196998</v>
      </c>
      <c r="S36" s="96">
        <f t="shared" si="5"/>
        <v>79325.515024128006</v>
      </c>
      <c r="T36" s="96">
        <f t="shared" si="5"/>
        <v>22227.2495896703</v>
      </c>
      <c r="U36" s="96">
        <f t="shared" si="5"/>
        <v>78054.665118007804</v>
      </c>
      <c r="V36" s="96">
        <f t="shared" si="5"/>
        <v>52582.5129460475</v>
      </c>
      <c r="W36" s="96">
        <f t="shared" si="5"/>
        <v>17506.208980933101</v>
      </c>
      <c r="X36" s="96">
        <f t="shared" si="5"/>
        <v>51102.925865187601</v>
      </c>
      <c r="Y36" s="96">
        <f t="shared" si="5"/>
        <v>23013.188187411601</v>
      </c>
      <c r="Z36" s="96">
        <f t="shared" si="5"/>
        <v>11948.9956690609</v>
      </c>
      <c r="AA36" s="96">
        <f t="shared" si="5"/>
        <v>15633.926372091501</v>
      </c>
      <c r="AB36" s="106">
        <f t="shared" si="5"/>
        <v>39428.065704890003</v>
      </c>
      <c r="AC36" s="70">
        <f t="shared" si="5"/>
        <v>1059006.6722061599</v>
      </c>
      <c r="AD36" s="107">
        <f t="shared" si="5"/>
        <v>1021964.99918537</v>
      </c>
      <c r="AE36" s="108">
        <f t="shared" si="5"/>
        <v>144868.630087603</v>
      </c>
      <c r="AF36" s="73">
        <f t="shared" si="5"/>
        <v>1166833.6292729699</v>
      </c>
      <c r="AG36" s="107">
        <f t="shared" si="5"/>
        <v>390591.74880008498</v>
      </c>
      <c r="AH36" s="108">
        <f t="shared" si="5"/>
        <v>38902.017952258102</v>
      </c>
      <c r="AI36" s="73">
        <f t="shared" si="5"/>
        <v>429493.76675234298</v>
      </c>
      <c r="AJ36" s="118">
        <f t="shared" si="5"/>
        <v>442390.18238959601</v>
      </c>
      <c r="AK36" s="119">
        <f t="shared" si="5"/>
        <v>2038717.57841491</v>
      </c>
      <c r="AL36" s="120">
        <f t="shared" si="5"/>
        <v>3097724.2506210702</v>
      </c>
      <c r="AM36" s="69"/>
      <c r="AN36" s="117"/>
      <c r="AO36" s="122"/>
    </row>
    <row r="37" spans="1:41" s="1" customFormat="1">
      <c r="A37" s="97" t="s">
        <v>150</v>
      </c>
      <c r="B37" s="45" t="s">
        <v>151</v>
      </c>
      <c r="C37" s="45" t="s">
        <v>152</v>
      </c>
      <c r="D37" s="98">
        <v>235010.79020103099</v>
      </c>
      <c r="E37" s="98">
        <v>2050.9111997178002</v>
      </c>
      <c r="F37" s="98">
        <v>35163.205003467803</v>
      </c>
      <c r="G37" s="98">
        <v>13986.9588892012</v>
      </c>
      <c r="H37" s="98">
        <v>12983.7199122855</v>
      </c>
      <c r="I37" s="98">
        <v>218.722146845407</v>
      </c>
      <c r="J37" s="98">
        <v>21316.1412480611</v>
      </c>
      <c r="K37" s="98">
        <v>16616.7494806951</v>
      </c>
      <c r="L37" s="98">
        <v>1220.97813482425</v>
      </c>
      <c r="M37" s="98">
        <v>4140.8785797222199</v>
      </c>
      <c r="N37" s="98">
        <v>12601.6297382184</v>
      </c>
      <c r="O37" s="98">
        <v>13049.4130685685</v>
      </c>
      <c r="P37" s="98">
        <v>1930.9456519325599</v>
      </c>
      <c r="Q37" s="98">
        <v>28010.597463572001</v>
      </c>
      <c r="R37" s="98">
        <v>163004.16330814199</v>
      </c>
      <c r="S37" s="98">
        <v>140353.71836915801</v>
      </c>
      <c r="T37" s="98">
        <v>24748.593890594901</v>
      </c>
      <c r="U37" s="98">
        <v>46023.170995856999</v>
      </c>
      <c r="V37" s="98">
        <v>33245.050958302098</v>
      </c>
      <c r="W37" s="98">
        <v>33476.754811023398</v>
      </c>
      <c r="X37" s="98">
        <v>116446.309635285</v>
      </c>
      <c r="Y37" s="98">
        <v>51244.704192450597</v>
      </c>
      <c r="Z37" s="98">
        <v>50654.9551606854</v>
      </c>
      <c r="AA37" s="98">
        <v>31781.091288471802</v>
      </c>
      <c r="AB37" s="109">
        <v>41840.668660738098</v>
      </c>
      <c r="AC37" s="110">
        <f>SUM(D37:AB37)</f>
        <v>1131120.8219888499</v>
      </c>
      <c r="AD37" s="111"/>
      <c r="AE37" s="112"/>
      <c r="AF37" s="112"/>
      <c r="AG37" s="112"/>
      <c r="AH37" s="112"/>
      <c r="AI37" s="112"/>
      <c r="AJ37" s="112"/>
      <c r="AK37" s="112"/>
      <c r="AL37" s="121"/>
      <c r="AM37" s="69"/>
      <c r="AN37" s="117"/>
      <c r="AO37" s="122"/>
    </row>
    <row r="38" spans="1:41" s="1" customFormat="1">
      <c r="A38" s="47"/>
      <c r="B38" s="47"/>
      <c r="AN38" s="117"/>
      <c r="AO38" s="122"/>
    </row>
    <row r="39" spans="1:41" s="1" customFormat="1">
      <c r="A39" s="47"/>
      <c r="B39" s="47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D39" s="99"/>
    </row>
    <row r="40" spans="1:41" s="1" customFormat="1">
      <c r="A40" s="47"/>
      <c r="B40" s="47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</row>
    <row r="41" spans="1:41" s="1" customFormat="1">
      <c r="A41" s="47"/>
      <c r="B41" s="47"/>
      <c r="C41" s="47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</row>
    <row r="42" spans="1:41" s="1" customFormat="1">
      <c r="A42" s="47"/>
      <c r="B42" s="47"/>
      <c r="C42" s="47"/>
    </row>
    <row r="43" spans="1:41" s="1" customFormat="1">
      <c r="A43" s="47"/>
      <c r="B43" s="47"/>
      <c r="C43" s="47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</row>
    <row r="44" spans="1:41" s="1" customFormat="1">
      <c r="A44" s="47"/>
      <c r="B44" s="47"/>
      <c r="C44" s="47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</row>
    <row r="45" spans="1:41" s="1" customFormat="1">
      <c r="A45" s="47"/>
      <c r="B45" s="47"/>
      <c r="C45" s="47"/>
    </row>
    <row r="46" spans="1:41" s="1" customFormat="1">
      <c r="A46" s="47"/>
      <c r="B46" s="47"/>
      <c r="C46" s="47"/>
      <c r="AC46" s="1" t="s">
        <v>0</v>
      </c>
    </row>
    <row r="47" spans="1:41" s="1" customFormat="1">
      <c r="A47" s="47"/>
      <c r="B47" s="47"/>
      <c r="C47" s="47"/>
    </row>
    <row r="48" spans="1:41" s="1" customFormat="1">
      <c r="A48" s="47"/>
      <c r="B48" s="47"/>
      <c r="C48" s="47"/>
    </row>
    <row r="49" spans="1:3" s="1" customFormat="1">
      <c r="A49" s="47"/>
      <c r="B49" s="47"/>
      <c r="C49" s="47"/>
    </row>
    <row r="50" spans="1:3" s="1" customFormat="1">
      <c r="A50" s="47"/>
      <c r="B50" s="47"/>
      <c r="C50" s="47"/>
    </row>
    <row r="51" spans="1:3" s="1" customFormat="1">
      <c r="A51" s="47"/>
      <c r="B51" s="47"/>
      <c r="C51" s="47"/>
    </row>
    <row r="52" spans="1:3" s="1" customFormat="1">
      <c r="A52" s="47"/>
      <c r="B52" s="47"/>
      <c r="C52" s="47"/>
    </row>
    <row r="53" spans="1:3" s="1" customFormat="1">
      <c r="A53" s="47"/>
      <c r="B53" s="47"/>
      <c r="C53" s="47"/>
    </row>
    <row r="54" spans="1:3" s="1" customFormat="1">
      <c r="A54" s="47"/>
      <c r="B54" s="47"/>
      <c r="C54" s="47"/>
    </row>
    <row r="55" spans="1:3" s="1" customFormat="1">
      <c r="A55" s="47"/>
      <c r="B55" s="47"/>
      <c r="C55" s="47"/>
    </row>
    <row r="56" spans="1:3" s="1" customFormat="1">
      <c r="A56" s="47"/>
      <c r="B56" s="47"/>
      <c r="C56" s="47"/>
    </row>
    <row r="57" spans="1:3" s="1" customFormat="1">
      <c r="A57" s="47"/>
      <c r="B57" s="47"/>
      <c r="C57" s="47"/>
    </row>
    <row r="58" spans="1:3" s="1" customFormat="1">
      <c r="A58" s="47"/>
      <c r="B58" s="47"/>
      <c r="C58" s="47"/>
    </row>
    <row r="59" spans="1:3" s="1" customFormat="1">
      <c r="A59" s="47"/>
      <c r="B59" s="47"/>
      <c r="C59" s="47"/>
    </row>
    <row r="60" spans="1:3" s="1" customFormat="1">
      <c r="A60" s="47"/>
      <c r="B60" s="47"/>
      <c r="C60" s="47"/>
    </row>
    <row r="61" spans="1:3" s="1" customFormat="1">
      <c r="A61" s="47"/>
      <c r="B61" s="47"/>
      <c r="C61" s="47"/>
    </row>
    <row r="62" spans="1:3" s="1" customFormat="1">
      <c r="A62" s="47"/>
      <c r="B62" s="47"/>
      <c r="C62" s="47"/>
    </row>
    <row r="63" spans="1:3" s="1" customFormat="1">
      <c r="A63" s="47"/>
      <c r="B63" s="47"/>
      <c r="C63" s="47"/>
    </row>
    <row r="64" spans="1:3" s="1" customFormat="1">
      <c r="A64" s="47"/>
      <c r="B64" s="47"/>
      <c r="C64" s="47"/>
    </row>
    <row r="65" spans="1:3" s="1" customFormat="1">
      <c r="A65" s="47"/>
      <c r="B65" s="47"/>
      <c r="C65" s="47"/>
    </row>
    <row r="66" spans="1:3" s="1" customFormat="1">
      <c r="A66" s="47"/>
      <c r="B66" s="47"/>
      <c r="C66" s="47"/>
    </row>
    <row r="67" spans="1:3" s="1" customFormat="1">
      <c r="A67" s="47"/>
      <c r="B67" s="47"/>
      <c r="C67" s="47"/>
    </row>
    <row r="68" spans="1:3" s="1" customFormat="1">
      <c r="A68" s="47"/>
      <c r="B68" s="47"/>
      <c r="C68" s="47"/>
    </row>
    <row r="69" spans="1:3" s="1" customFormat="1">
      <c r="A69" s="47"/>
      <c r="B69" s="47"/>
      <c r="C69" s="47"/>
    </row>
    <row r="70" spans="1:3" s="1" customFormat="1">
      <c r="A70" s="47"/>
      <c r="B70" s="47"/>
      <c r="C70" s="47"/>
    </row>
    <row r="71" spans="1:3" s="1" customFormat="1">
      <c r="A71" s="47"/>
      <c r="B71" s="47"/>
      <c r="C71" s="47"/>
    </row>
    <row r="72" spans="1:3" s="1" customFormat="1">
      <c r="A72" s="47"/>
      <c r="B72" s="47"/>
      <c r="C72" s="47"/>
    </row>
    <row r="73" spans="1:3" s="1" customFormat="1">
      <c r="A73" s="47"/>
      <c r="B73" s="47"/>
      <c r="C73" s="47"/>
    </row>
    <row r="74" spans="1:3" s="1" customFormat="1">
      <c r="A74" s="47"/>
      <c r="B74" s="47"/>
      <c r="C74" s="47"/>
    </row>
    <row r="75" spans="1:3" s="1" customFormat="1">
      <c r="A75" s="47"/>
      <c r="B75" s="47"/>
      <c r="C75" s="47"/>
    </row>
    <row r="76" spans="1:3" s="1" customFormat="1">
      <c r="A76" s="47"/>
      <c r="B76" s="47"/>
      <c r="C76" s="47"/>
    </row>
    <row r="77" spans="1:3" s="1" customFormat="1">
      <c r="A77" s="47"/>
      <c r="B77" s="47"/>
      <c r="C77" s="47"/>
    </row>
    <row r="78" spans="1:3" s="1" customFormat="1">
      <c r="A78" s="47"/>
      <c r="B78" s="47"/>
      <c r="C78" s="47"/>
    </row>
    <row r="79" spans="1:3" s="1" customFormat="1">
      <c r="A79" s="47"/>
      <c r="B79" s="47"/>
      <c r="C79" s="47"/>
    </row>
    <row r="80" spans="1:3" s="1" customFormat="1">
      <c r="A80" s="47"/>
      <c r="B80" s="47"/>
      <c r="C80" s="47"/>
    </row>
    <row r="81" spans="1:3" s="1" customFormat="1">
      <c r="A81" s="47"/>
      <c r="B81" s="47"/>
      <c r="C81" s="47"/>
    </row>
    <row r="82" spans="1:3" s="1" customFormat="1">
      <c r="A82" s="47"/>
      <c r="B82" s="47"/>
      <c r="C82" s="47"/>
    </row>
    <row r="83" spans="1:3" s="1" customFormat="1">
      <c r="A83" s="47"/>
      <c r="B83" s="47"/>
      <c r="C83" s="47"/>
    </row>
    <row r="84" spans="1:3" s="1" customFormat="1">
      <c r="A84" s="47"/>
      <c r="B84" s="47"/>
      <c r="C84" s="47"/>
    </row>
    <row r="85" spans="1:3" s="1" customFormat="1">
      <c r="A85" s="47"/>
      <c r="B85" s="47"/>
      <c r="C85" s="47"/>
    </row>
    <row r="86" spans="1:3" s="1" customFormat="1">
      <c r="A86" s="47"/>
      <c r="B86" s="47"/>
      <c r="C86" s="47"/>
    </row>
    <row r="87" spans="1:3" s="1" customFormat="1">
      <c r="A87" s="47"/>
      <c r="B87" s="47"/>
      <c r="C87" s="47"/>
    </row>
    <row r="88" spans="1:3" s="1" customFormat="1">
      <c r="A88" s="47"/>
      <c r="B88" s="47"/>
      <c r="C88" s="47"/>
    </row>
    <row r="89" spans="1:3" s="1" customFormat="1">
      <c r="A89" s="47"/>
      <c r="B89" s="47"/>
      <c r="C89" s="47"/>
    </row>
    <row r="90" spans="1:3" s="1" customFormat="1">
      <c r="A90" s="47"/>
      <c r="B90" s="47"/>
      <c r="C90" s="47"/>
    </row>
    <row r="91" spans="1:3" s="1" customFormat="1">
      <c r="A91" s="47"/>
      <c r="B91" s="47"/>
      <c r="C91" s="47"/>
    </row>
    <row r="92" spans="1:3" s="1" customFormat="1">
      <c r="A92" s="47"/>
      <c r="B92" s="47"/>
      <c r="C92" s="47"/>
    </row>
    <row r="93" spans="1:3" s="1" customFormat="1">
      <c r="A93" s="47"/>
      <c r="B93" s="47"/>
      <c r="C93" s="47"/>
    </row>
    <row r="94" spans="1:3" s="1" customFormat="1">
      <c r="A94" s="47"/>
      <c r="B94" s="47"/>
      <c r="C94" s="47"/>
    </row>
    <row r="95" spans="1:3" s="1" customFormat="1">
      <c r="A95" s="47"/>
      <c r="B95" s="47"/>
      <c r="C95" s="47"/>
    </row>
    <row r="96" spans="1:3" s="1" customFormat="1">
      <c r="A96" s="47"/>
      <c r="B96" s="47"/>
      <c r="C96" s="47"/>
    </row>
    <row r="97" spans="1:3" s="1" customFormat="1">
      <c r="A97" s="47"/>
      <c r="B97" s="47"/>
      <c r="C97" s="47"/>
    </row>
    <row r="98" spans="1:3" s="1" customFormat="1">
      <c r="A98" s="47"/>
      <c r="B98" s="47"/>
      <c r="C98" s="47"/>
    </row>
    <row r="99" spans="1:3" s="1" customFormat="1">
      <c r="A99" s="47"/>
      <c r="B99" s="47"/>
      <c r="C99" s="47"/>
    </row>
    <row r="100" spans="1:3" s="1" customFormat="1">
      <c r="A100" s="47"/>
      <c r="B100" s="47"/>
      <c r="C100" s="47"/>
    </row>
    <row r="101" spans="1:3" s="1" customFormat="1">
      <c r="A101" s="47"/>
      <c r="B101" s="47"/>
      <c r="C101" s="47"/>
    </row>
    <row r="102" spans="1:3" s="1" customFormat="1">
      <c r="A102" s="47"/>
      <c r="B102" s="47"/>
      <c r="C102" s="47"/>
    </row>
    <row r="103" spans="1:3" s="1" customFormat="1">
      <c r="A103" s="47"/>
      <c r="B103" s="47"/>
      <c r="C103" s="47"/>
    </row>
    <row r="104" spans="1:3" s="1" customFormat="1">
      <c r="A104" s="47"/>
      <c r="B104" s="47"/>
      <c r="C104" s="47"/>
    </row>
    <row r="105" spans="1:3" s="1" customFormat="1">
      <c r="A105" s="47"/>
      <c r="B105" s="47"/>
      <c r="C105" s="47"/>
    </row>
    <row r="106" spans="1:3" s="1" customFormat="1">
      <c r="A106" s="47"/>
      <c r="B106" s="47"/>
      <c r="C106" s="47"/>
    </row>
    <row r="107" spans="1:3" s="1" customFormat="1">
      <c r="A107" s="47"/>
      <c r="B107" s="47"/>
      <c r="C107" s="47"/>
    </row>
    <row r="108" spans="1:3" s="1" customFormat="1">
      <c r="A108" s="47"/>
      <c r="B108" s="47"/>
      <c r="C108" s="47"/>
    </row>
    <row r="109" spans="1:3" s="1" customFormat="1">
      <c r="A109" s="47"/>
      <c r="B109" s="47"/>
      <c r="C109" s="47"/>
    </row>
    <row r="110" spans="1:3" s="1" customFormat="1">
      <c r="A110" s="47"/>
      <c r="B110" s="47"/>
      <c r="C110" s="47"/>
    </row>
    <row r="111" spans="1:3" s="1" customFormat="1">
      <c r="A111" s="47"/>
      <c r="B111" s="47"/>
      <c r="C111" s="47"/>
    </row>
    <row r="112" spans="1:3" s="1" customFormat="1">
      <c r="A112" s="47"/>
      <c r="B112" s="47"/>
      <c r="C112" s="47"/>
    </row>
    <row r="113" spans="1:3" s="1" customFormat="1">
      <c r="A113" s="47"/>
      <c r="B113" s="47"/>
      <c r="C113" s="47"/>
    </row>
    <row r="114" spans="1:3" s="1" customFormat="1">
      <c r="A114" s="47"/>
      <c r="B114" s="47"/>
      <c r="C114" s="47"/>
    </row>
    <row r="115" spans="1:3" s="1" customFormat="1">
      <c r="A115" s="47"/>
      <c r="B115" s="47"/>
      <c r="C115" s="47"/>
    </row>
    <row r="116" spans="1:3" s="1" customFormat="1">
      <c r="A116" s="47"/>
      <c r="B116" s="47"/>
      <c r="C116" s="47"/>
    </row>
    <row r="117" spans="1:3" s="1" customFormat="1">
      <c r="A117" s="47"/>
      <c r="B117" s="47"/>
      <c r="C117" s="47"/>
    </row>
    <row r="118" spans="1:3" s="1" customFormat="1">
      <c r="A118" s="47"/>
      <c r="B118" s="47"/>
      <c r="C118" s="47"/>
    </row>
    <row r="119" spans="1:3" s="1" customFormat="1">
      <c r="A119" s="47"/>
      <c r="B119" s="47"/>
      <c r="C119" s="47"/>
    </row>
    <row r="120" spans="1:3" s="1" customFormat="1">
      <c r="A120" s="47"/>
      <c r="B120" s="47"/>
      <c r="C120" s="47"/>
    </row>
    <row r="121" spans="1:3" s="1" customFormat="1">
      <c r="A121" s="47"/>
      <c r="B121" s="47"/>
      <c r="C121" s="47"/>
    </row>
    <row r="122" spans="1:3" s="1" customFormat="1">
      <c r="A122" s="47"/>
      <c r="B122" s="47"/>
      <c r="C122" s="47"/>
    </row>
    <row r="123" spans="1:3" s="1" customFormat="1">
      <c r="A123" s="47"/>
      <c r="B123" s="47"/>
      <c r="C123" s="47"/>
    </row>
    <row r="124" spans="1:3" s="1" customFormat="1">
      <c r="A124" s="47"/>
      <c r="B124" s="47"/>
      <c r="C124" s="47"/>
    </row>
    <row r="125" spans="1:3" s="1" customFormat="1">
      <c r="A125" s="47"/>
      <c r="B125" s="47"/>
      <c r="C125" s="47"/>
    </row>
    <row r="126" spans="1:3" s="1" customFormat="1">
      <c r="A126" s="47"/>
      <c r="B126" s="47"/>
      <c r="C126" s="47"/>
    </row>
    <row r="127" spans="1:3" s="1" customFormat="1">
      <c r="A127" s="47"/>
      <c r="B127" s="47"/>
      <c r="C127" s="47"/>
    </row>
    <row r="128" spans="1:3" s="1" customFormat="1">
      <c r="A128" s="47"/>
      <c r="B128" s="47"/>
      <c r="C128" s="47"/>
    </row>
    <row r="129" spans="1:3" s="1" customFormat="1">
      <c r="A129" s="47"/>
      <c r="B129" s="47"/>
      <c r="C129" s="47"/>
    </row>
    <row r="130" spans="1:3" s="1" customFormat="1">
      <c r="A130" s="47"/>
      <c r="B130" s="47"/>
      <c r="C130" s="47"/>
    </row>
    <row r="131" spans="1:3" s="1" customFormat="1">
      <c r="A131" s="47"/>
      <c r="B131" s="47"/>
      <c r="C131" s="47"/>
    </row>
    <row r="132" spans="1:3" s="1" customFormat="1">
      <c r="A132" s="47"/>
      <c r="B132" s="47"/>
      <c r="C132" s="47"/>
    </row>
    <row r="133" spans="1:3" s="1" customFormat="1">
      <c r="A133" s="47"/>
      <c r="B133" s="47"/>
      <c r="C133" s="47"/>
    </row>
    <row r="134" spans="1:3" s="1" customFormat="1">
      <c r="A134" s="47"/>
      <c r="B134" s="47"/>
      <c r="C134" s="47"/>
    </row>
    <row r="135" spans="1:3" s="1" customFormat="1">
      <c r="A135" s="47"/>
      <c r="B135" s="47"/>
      <c r="C135" s="47"/>
    </row>
    <row r="136" spans="1:3" s="1" customFormat="1">
      <c r="A136" s="47"/>
      <c r="B136" s="47"/>
      <c r="C136" s="47"/>
    </row>
    <row r="137" spans="1:3" s="1" customFormat="1">
      <c r="A137" s="47"/>
      <c r="B137" s="47"/>
      <c r="C137" s="47"/>
    </row>
    <row r="138" spans="1:3" s="1" customFormat="1">
      <c r="A138" s="47"/>
      <c r="B138" s="47"/>
      <c r="C138" s="47"/>
    </row>
    <row r="139" spans="1:3" s="1" customFormat="1">
      <c r="A139" s="47"/>
      <c r="B139" s="47"/>
      <c r="C139" s="47"/>
    </row>
    <row r="140" spans="1:3" s="1" customFormat="1">
      <c r="A140" s="47"/>
      <c r="B140" s="47"/>
      <c r="C140" s="47"/>
    </row>
    <row r="141" spans="1:3" s="1" customFormat="1">
      <c r="A141" s="47"/>
      <c r="B141" s="47"/>
      <c r="C141" s="47"/>
    </row>
    <row r="142" spans="1:3" s="1" customFormat="1">
      <c r="A142" s="47"/>
      <c r="B142" s="47"/>
      <c r="C142" s="47"/>
    </row>
    <row r="143" spans="1:3" s="1" customFormat="1">
      <c r="A143" s="47"/>
      <c r="B143" s="47"/>
      <c r="C143" s="47"/>
    </row>
    <row r="144" spans="1:3" s="1" customFormat="1">
      <c r="A144" s="47"/>
      <c r="B144" s="47"/>
      <c r="C144" s="47"/>
    </row>
    <row r="145" spans="1:3" s="1" customFormat="1">
      <c r="A145" s="47"/>
      <c r="B145" s="47"/>
      <c r="C145" s="47"/>
    </row>
    <row r="146" spans="1:3" s="1" customFormat="1">
      <c r="A146" s="47"/>
      <c r="B146" s="47"/>
      <c r="C146" s="47"/>
    </row>
    <row r="147" spans="1:3" s="1" customFormat="1">
      <c r="A147" s="47"/>
      <c r="B147" s="47"/>
      <c r="C147" s="47"/>
    </row>
    <row r="148" spans="1:3" s="1" customFormat="1">
      <c r="A148" s="47"/>
      <c r="B148" s="47"/>
      <c r="C148" s="47"/>
    </row>
    <row r="149" spans="1:3" s="1" customFormat="1">
      <c r="A149" s="47"/>
      <c r="B149" s="47"/>
      <c r="C149" s="47"/>
    </row>
    <row r="150" spans="1:3" s="1" customFormat="1">
      <c r="A150" s="47"/>
      <c r="B150" s="47"/>
      <c r="C150" s="47"/>
    </row>
    <row r="151" spans="1:3" s="1" customFormat="1">
      <c r="A151" s="47"/>
      <c r="B151" s="47"/>
      <c r="C151" s="47"/>
    </row>
    <row r="152" spans="1:3" s="1" customFormat="1">
      <c r="A152" s="47"/>
      <c r="B152" s="47"/>
      <c r="C152" s="47"/>
    </row>
    <row r="153" spans="1:3" s="1" customFormat="1">
      <c r="A153" s="47"/>
      <c r="B153" s="47"/>
      <c r="C153" s="47"/>
    </row>
    <row r="154" spans="1:3" s="1" customFormat="1">
      <c r="A154" s="47"/>
      <c r="B154" s="47"/>
      <c r="C154" s="47"/>
    </row>
    <row r="155" spans="1:3" s="1" customFormat="1">
      <c r="A155" s="47"/>
      <c r="B155" s="47"/>
      <c r="C155" s="47"/>
    </row>
    <row r="156" spans="1:3" s="1" customFormat="1">
      <c r="A156" s="47"/>
      <c r="B156" s="47"/>
      <c r="C156" s="47"/>
    </row>
  </sheetData>
  <sheetProtection selectLockedCells="1" selectUnlockedCells="1"/>
  <mergeCells count="5">
    <mergeCell ref="D5:J5"/>
    <mergeCell ref="L5:R5"/>
    <mergeCell ref="T5:AA5"/>
    <mergeCell ref="AD5:AL5"/>
    <mergeCell ref="A6:B9"/>
  </mergeCells>
  <hyperlinks>
    <hyperlink ref="A1:C1" location="'Permbajtja-Content'!A1" display="Tabela e Përdorimeve me çmime tregu " xr:uid="{00000000-0004-0000-0700-000000000000}"/>
    <hyperlink ref="A3" location="'Permbajtja-Content'!A1" display="Use Table at purchasers' prices" xr:uid="{00000000-0004-0000-0700-000001000000}"/>
  </hyperlinks>
  <pageMargins left="0.7" right="0.7" top="0.78749999999999998" bottom="0.78749999999999998" header="0.51180555555555596" footer="0.51180555555555596"/>
  <pageSetup firstPageNumber="0" orientation="portrait" useFirstPageNumber="1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CC"/>
  </sheetPr>
  <dimension ref="A1:AG128"/>
  <sheetViews>
    <sheetView showGridLines="0" showZeros="0" zoomScale="80" zoomScaleNormal="80" workbookViewId="0">
      <pane xSplit="2" ySplit="10" topLeftCell="C14" activePane="bottomRight" state="frozen"/>
      <selection pane="topRight"/>
      <selection pane="bottomLeft"/>
      <selection pane="bottomRight" activeCell="D40" sqref="D40"/>
    </sheetView>
  </sheetViews>
  <sheetFormatPr defaultColWidth="9.140625" defaultRowHeight="14.25"/>
  <cols>
    <col min="1" max="1" width="9.5703125" style="2" customWidth="1"/>
    <col min="2" max="3" width="21.5703125" style="2" customWidth="1"/>
    <col min="4" max="28" width="11.42578125" style="3" customWidth="1"/>
    <col min="29" max="29" width="13.42578125" style="3" customWidth="1"/>
    <col min="30" max="30" width="15.7109375" style="3" customWidth="1"/>
    <col min="31" max="31" width="15.28515625" style="3" customWidth="1"/>
    <col min="32" max="32" width="12.5703125" style="3" customWidth="1"/>
    <col min="33" max="33" width="13.140625" style="3" customWidth="1"/>
    <col min="34" max="16384" width="9.140625" style="3"/>
  </cols>
  <sheetData>
    <row r="1" spans="1:33">
      <c r="A1" s="4" t="s">
        <v>161</v>
      </c>
      <c r="B1" s="4"/>
      <c r="C1" s="4"/>
      <c r="D1" s="5"/>
    </row>
    <row r="2" spans="1:33" ht="15" customHeight="1">
      <c r="A2" s="4" t="s">
        <v>159</v>
      </c>
      <c r="B2" s="4"/>
      <c r="C2" s="4"/>
      <c r="D2" s="6"/>
    </row>
    <row r="3" spans="1:33">
      <c r="A3" s="4" t="s">
        <v>162</v>
      </c>
      <c r="B3" s="4"/>
      <c r="C3" s="4"/>
      <c r="D3" s="6"/>
    </row>
    <row r="4" spans="1:33">
      <c r="A4" s="4" t="s">
        <v>160</v>
      </c>
      <c r="B4" s="4"/>
      <c r="C4" s="4"/>
      <c r="D4" s="6"/>
      <c r="AD4" s="49" t="s">
        <v>117</v>
      </c>
      <c r="AE4" s="49"/>
      <c r="AF4" s="49"/>
    </row>
    <row r="5" spans="1:33" ht="15.75" customHeight="1">
      <c r="A5" s="7"/>
      <c r="B5" s="8"/>
      <c r="C5" s="8"/>
      <c r="D5" s="9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50"/>
      <c r="AE5" s="51"/>
    </row>
    <row r="6" spans="1:33" ht="50.25" customHeight="1">
      <c r="A6" s="191" t="s">
        <v>163</v>
      </c>
      <c r="B6" s="192"/>
      <c r="C6" s="10" t="s">
        <v>13</v>
      </c>
      <c r="D6" s="11" t="s">
        <v>14</v>
      </c>
      <c r="E6" s="11" t="s">
        <v>15</v>
      </c>
      <c r="F6" s="11" t="s">
        <v>16</v>
      </c>
      <c r="G6" s="11" t="s">
        <v>17</v>
      </c>
      <c r="H6" s="11" t="s">
        <v>18</v>
      </c>
      <c r="I6" s="11" t="s">
        <v>19</v>
      </c>
      <c r="J6" s="11" t="s">
        <v>20</v>
      </c>
      <c r="K6" s="11" t="s">
        <v>21</v>
      </c>
      <c r="L6" s="11" t="s">
        <v>22</v>
      </c>
      <c r="M6" s="11" t="s">
        <v>23</v>
      </c>
      <c r="N6" s="11" t="s">
        <v>24</v>
      </c>
      <c r="O6" s="11" t="s">
        <v>25</v>
      </c>
      <c r="P6" s="11" t="s">
        <v>26</v>
      </c>
      <c r="Q6" s="11" t="s">
        <v>27</v>
      </c>
      <c r="R6" s="11" t="s">
        <v>28</v>
      </c>
      <c r="S6" s="11" t="s">
        <v>29</v>
      </c>
      <c r="T6" s="11" t="s">
        <v>30</v>
      </c>
      <c r="U6" s="11" t="s">
        <v>31</v>
      </c>
      <c r="V6" s="11" t="s">
        <v>32</v>
      </c>
      <c r="W6" s="11" t="s">
        <v>33</v>
      </c>
      <c r="X6" s="11" t="s">
        <v>34</v>
      </c>
      <c r="Y6" s="11" t="s">
        <v>35</v>
      </c>
      <c r="Z6" s="11" t="s">
        <v>36</v>
      </c>
      <c r="AA6" s="11" t="s">
        <v>37</v>
      </c>
      <c r="AB6" s="52" t="s">
        <v>38</v>
      </c>
      <c r="AC6" s="53" t="s">
        <v>39</v>
      </c>
      <c r="AD6" s="54" t="s">
        <v>164</v>
      </c>
      <c r="AE6" s="55" t="s">
        <v>165</v>
      </c>
    </row>
    <row r="7" spans="1:33" ht="15.75" customHeight="1">
      <c r="A7" s="185"/>
      <c r="B7" s="186"/>
      <c r="C7" s="12" t="s">
        <v>45</v>
      </c>
      <c r="D7" s="13" t="s">
        <v>46</v>
      </c>
      <c r="E7" s="13" t="s">
        <v>47</v>
      </c>
      <c r="F7" s="13" t="s">
        <v>48</v>
      </c>
      <c r="G7" s="13" t="s">
        <v>49</v>
      </c>
      <c r="H7" s="13" t="s">
        <v>50</v>
      </c>
      <c r="I7" s="13" t="s">
        <v>51</v>
      </c>
      <c r="J7" s="13" t="s">
        <v>52</v>
      </c>
      <c r="K7" s="13" t="s">
        <v>53</v>
      </c>
      <c r="L7" s="13" t="s">
        <v>54</v>
      </c>
      <c r="M7" s="13" t="s">
        <v>55</v>
      </c>
      <c r="N7" s="13" t="s">
        <v>56</v>
      </c>
      <c r="O7" s="13" t="s">
        <v>57</v>
      </c>
      <c r="P7" s="13" t="s">
        <v>58</v>
      </c>
      <c r="Q7" s="13" t="s">
        <v>59</v>
      </c>
      <c r="R7" s="13" t="s">
        <v>60</v>
      </c>
      <c r="S7" s="13" t="s">
        <v>61</v>
      </c>
      <c r="T7" s="13" t="s">
        <v>62</v>
      </c>
      <c r="U7" s="13" t="s">
        <v>63</v>
      </c>
      <c r="V7" s="13" t="s">
        <v>64</v>
      </c>
      <c r="W7" s="13" t="s">
        <v>65</v>
      </c>
      <c r="X7" s="13" t="s">
        <v>66</v>
      </c>
      <c r="Y7" s="13" t="s">
        <v>67</v>
      </c>
      <c r="Z7" s="13" t="s">
        <v>68</v>
      </c>
      <c r="AA7" s="13" t="s">
        <v>69</v>
      </c>
      <c r="AB7" s="13" t="s">
        <v>70</v>
      </c>
      <c r="AC7" s="56"/>
      <c r="AD7" s="57"/>
      <c r="AE7" s="58" t="s">
        <v>138</v>
      </c>
    </row>
    <row r="8" spans="1:33" ht="50.25" customHeight="1">
      <c r="A8" s="185"/>
      <c r="B8" s="186"/>
      <c r="C8" s="14" t="s">
        <v>76</v>
      </c>
      <c r="D8" s="15" t="s">
        <v>77</v>
      </c>
      <c r="E8" s="16" t="s">
        <v>78</v>
      </c>
      <c r="F8" s="16" t="s">
        <v>79</v>
      </c>
      <c r="G8" s="16" t="s">
        <v>80</v>
      </c>
      <c r="H8" s="16" t="s">
        <v>81</v>
      </c>
      <c r="I8" s="16" t="s">
        <v>82</v>
      </c>
      <c r="J8" s="16" t="s">
        <v>83</v>
      </c>
      <c r="K8" s="16" t="s">
        <v>84</v>
      </c>
      <c r="L8" s="16" t="s">
        <v>85</v>
      </c>
      <c r="M8" s="16" t="s">
        <v>86</v>
      </c>
      <c r="N8" s="16" t="s">
        <v>87</v>
      </c>
      <c r="O8" s="16" t="s">
        <v>88</v>
      </c>
      <c r="P8" s="16" t="s">
        <v>89</v>
      </c>
      <c r="Q8" s="16" t="s">
        <v>90</v>
      </c>
      <c r="R8" s="16" t="s">
        <v>91</v>
      </c>
      <c r="S8" s="16" t="s">
        <v>92</v>
      </c>
      <c r="T8" s="16" t="s">
        <v>93</v>
      </c>
      <c r="U8" s="16" t="s">
        <v>31</v>
      </c>
      <c r="V8" s="16" t="s">
        <v>94</v>
      </c>
      <c r="W8" s="16" t="s">
        <v>95</v>
      </c>
      <c r="X8" s="16" t="s">
        <v>96</v>
      </c>
      <c r="Y8" s="16" t="s">
        <v>97</v>
      </c>
      <c r="Z8" s="16" t="s">
        <v>98</v>
      </c>
      <c r="AA8" s="16" t="s">
        <v>99</v>
      </c>
      <c r="AB8" s="16" t="s">
        <v>100</v>
      </c>
      <c r="AC8" s="59" t="s">
        <v>101</v>
      </c>
      <c r="AD8" s="60" t="s">
        <v>166</v>
      </c>
      <c r="AE8" s="61" t="s">
        <v>167</v>
      </c>
    </row>
    <row r="9" spans="1:33" ht="15.75" customHeight="1">
      <c r="A9" s="187"/>
      <c r="B9" s="188"/>
      <c r="C9" s="17" t="s">
        <v>107</v>
      </c>
      <c r="D9" s="13" t="s">
        <v>46</v>
      </c>
      <c r="E9" s="13" t="s">
        <v>47</v>
      </c>
      <c r="F9" s="13" t="s">
        <v>48</v>
      </c>
      <c r="G9" s="13" t="s">
        <v>49</v>
      </c>
      <c r="H9" s="13" t="s">
        <v>50</v>
      </c>
      <c r="I9" s="13" t="s">
        <v>51</v>
      </c>
      <c r="J9" s="13" t="s">
        <v>52</v>
      </c>
      <c r="K9" s="13" t="s">
        <v>53</v>
      </c>
      <c r="L9" s="13" t="s">
        <v>54</v>
      </c>
      <c r="M9" s="13" t="s">
        <v>55</v>
      </c>
      <c r="N9" s="13" t="s">
        <v>56</v>
      </c>
      <c r="O9" s="13" t="s">
        <v>57</v>
      </c>
      <c r="P9" s="13" t="s">
        <v>58</v>
      </c>
      <c r="Q9" s="13" t="s">
        <v>59</v>
      </c>
      <c r="R9" s="13" t="s">
        <v>60</v>
      </c>
      <c r="S9" s="13" t="s">
        <v>61</v>
      </c>
      <c r="T9" s="13" t="s">
        <v>62</v>
      </c>
      <c r="U9" s="13" t="s">
        <v>63</v>
      </c>
      <c r="V9" s="13" t="s">
        <v>64</v>
      </c>
      <c r="W9" s="13" t="s">
        <v>65</v>
      </c>
      <c r="X9" s="13" t="s">
        <v>66</v>
      </c>
      <c r="Y9" s="13" t="s">
        <v>67</v>
      </c>
      <c r="Z9" s="13" t="s">
        <v>68</v>
      </c>
      <c r="AA9" s="13" t="s">
        <v>69</v>
      </c>
      <c r="AB9" s="13" t="s">
        <v>70</v>
      </c>
      <c r="AC9" s="62" t="s">
        <v>108</v>
      </c>
      <c r="AD9" s="63" t="s">
        <v>130</v>
      </c>
      <c r="AE9" s="55" t="s">
        <v>138</v>
      </c>
    </row>
    <row r="10" spans="1:33">
      <c r="A10" s="18" t="s">
        <v>109</v>
      </c>
      <c r="B10" s="19" t="s">
        <v>13</v>
      </c>
      <c r="C10" s="14" t="s">
        <v>76</v>
      </c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64"/>
    </row>
    <row r="11" spans="1:33">
      <c r="A11" s="22" t="s">
        <v>46</v>
      </c>
      <c r="B11" s="23" t="s">
        <v>14</v>
      </c>
      <c r="C11" s="23" t="s">
        <v>77</v>
      </c>
      <c r="D11" s="24">
        <v>56949.084219224198</v>
      </c>
      <c r="E11" s="24">
        <v>786.36060968926404</v>
      </c>
      <c r="F11" s="24">
        <v>2.0701899671405202</v>
      </c>
      <c r="G11" s="24">
        <v>79.4441950485066</v>
      </c>
      <c r="H11" s="24">
        <v>19375.949269576598</v>
      </c>
      <c r="I11" s="24">
        <v>419.804026814</v>
      </c>
      <c r="J11" s="24">
        <v>1297.3888322812199</v>
      </c>
      <c r="K11" s="24">
        <v>1314.06546925359</v>
      </c>
      <c r="L11" s="24">
        <v>0.56424973313294302</v>
      </c>
      <c r="M11" s="24">
        <v>27.423638634865799</v>
      </c>
      <c r="N11" s="24">
        <v>64.442312130976106</v>
      </c>
      <c r="O11" s="24">
        <v>0.490210444083993</v>
      </c>
      <c r="P11" s="24">
        <v>8.6242556426177695E-4</v>
      </c>
      <c r="Q11" s="24">
        <v>1.0421914501333701E-3</v>
      </c>
      <c r="R11" s="24">
        <v>587.80323619408102</v>
      </c>
      <c r="S11" s="24">
        <v>10077.4936497737</v>
      </c>
      <c r="T11" s="24">
        <v>6760.8726261419197</v>
      </c>
      <c r="U11" s="24">
        <v>6.9517447093578504</v>
      </c>
      <c r="V11" s="24">
        <v>11.0450645846058</v>
      </c>
      <c r="W11" s="24">
        <v>0</v>
      </c>
      <c r="X11" s="24">
        <v>278.304606126686</v>
      </c>
      <c r="Y11" s="24">
        <v>790.10742120401198</v>
      </c>
      <c r="Z11" s="24">
        <v>263.02515493432901</v>
      </c>
      <c r="AA11" s="24">
        <v>458.55055276498098</v>
      </c>
      <c r="AB11" s="65">
        <v>1125.3172536136101</v>
      </c>
      <c r="AC11" s="66">
        <f t="shared" ref="AC11:AC42" si="0">SUM(D11:AB11)</f>
        <v>100676.560437462</v>
      </c>
      <c r="AD11" s="67">
        <v>250481.95240583</v>
      </c>
      <c r="AE11" s="68">
        <f>AC11+AD11</f>
        <v>351158.51284329098</v>
      </c>
      <c r="AF11" s="69"/>
      <c r="AG11" s="89"/>
    </row>
    <row r="12" spans="1:33">
      <c r="A12" s="22" t="s">
        <v>47</v>
      </c>
      <c r="B12" s="25" t="s">
        <v>15</v>
      </c>
      <c r="C12" s="25" t="s">
        <v>78</v>
      </c>
      <c r="D12" s="24">
        <v>10.794863675167701</v>
      </c>
      <c r="E12" s="24">
        <v>89.061347554981793</v>
      </c>
      <c r="F12" s="24">
        <v>0.32244715450821598</v>
      </c>
      <c r="G12" s="24">
        <v>1.35446285788666</v>
      </c>
      <c r="H12" s="24">
        <v>457.31662876785401</v>
      </c>
      <c r="I12" s="24">
        <v>5.9600447087051903E-3</v>
      </c>
      <c r="J12" s="24">
        <v>1.0567148790406999</v>
      </c>
      <c r="K12" s="24">
        <v>4.9549113751776703</v>
      </c>
      <c r="L12" s="24">
        <v>2.6648682845119499E-2</v>
      </c>
      <c r="M12" s="24">
        <v>0.22355177687976799</v>
      </c>
      <c r="N12" s="24">
        <v>20.869566021869801</v>
      </c>
      <c r="O12" s="24">
        <v>0.33641967326204297</v>
      </c>
      <c r="P12" s="24">
        <v>2.07021154891153E-2</v>
      </c>
      <c r="Q12" s="24">
        <v>8.1234855769939496E-2</v>
      </c>
      <c r="R12" s="24">
        <v>93.687416864986602</v>
      </c>
      <c r="S12" s="24">
        <v>88.243358872851104</v>
      </c>
      <c r="T12" s="24">
        <v>1465.6976503491801</v>
      </c>
      <c r="U12" s="24">
        <v>6.2190125178637397</v>
      </c>
      <c r="V12" s="24">
        <v>0.304059184128389</v>
      </c>
      <c r="W12" s="24">
        <v>0.60837686427121596</v>
      </c>
      <c r="X12" s="24">
        <v>37.873240555276297</v>
      </c>
      <c r="Y12" s="24">
        <v>29.293582983470301</v>
      </c>
      <c r="Z12" s="24">
        <v>49.763393547023</v>
      </c>
      <c r="AA12" s="24">
        <v>29.629146849864899</v>
      </c>
      <c r="AB12" s="65">
        <v>69.7298115639244</v>
      </c>
      <c r="AC12" s="70">
        <f t="shared" si="0"/>
        <v>2457.4745095882899</v>
      </c>
      <c r="AD12" s="67">
        <v>3837.74128381122</v>
      </c>
      <c r="AE12" s="71">
        <f t="shared" ref="AE12:AE35" si="1">AC12+AD12</f>
        <v>6295.2157933995104</v>
      </c>
      <c r="AF12" s="69"/>
      <c r="AG12" s="89"/>
    </row>
    <row r="13" spans="1:33">
      <c r="A13" s="22" t="s">
        <v>48</v>
      </c>
      <c r="B13" s="25" t="s">
        <v>16</v>
      </c>
      <c r="C13" s="25" t="s">
        <v>79</v>
      </c>
      <c r="D13" s="24">
        <v>9.6408279074220005</v>
      </c>
      <c r="E13" s="24">
        <v>1.63770594275205E-3</v>
      </c>
      <c r="F13" s="24">
        <v>317.02442936915003</v>
      </c>
      <c r="G13" s="24">
        <v>80.745267072368307</v>
      </c>
      <c r="H13" s="24">
        <v>0.27774521664096502</v>
      </c>
      <c r="I13" s="24">
        <v>2.4941259169436601E-3</v>
      </c>
      <c r="J13" s="24">
        <v>0.27840701736197199</v>
      </c>
      <c r="K13" s="24">
        <v>2.4303607336392199</v>
      </c>
      <c r="L13" s="24">
        <v>12407.1513639604</v>
      </c>
      <c r="M13" s="24">
        <v>76.272035565268993</v>
      </c>
      <c r="N13" s="24">
        <v>1978.0496489263501</v>
      </c>
      <c r="O13" s="24">
        <v>1375.7221350822899</v>
      </c>
      <c r="P13" s="24">
        <v>1.4658912226690401E-3</v>
      </c>
      <c r="Q13" s="24">
        <v>0.45948521847558699</v>
      </c>
      <c r="R13" s="24">
        <v>2933.0624167666401</v>
      </c>
      <c r="S13" s="24">
        <v>34.853840303196399</v>
      </c>
      <c r="T13" s="24">
        <v>0.17516400377440799</v>
      </c>
      <c r="U13" s="24">
        <v>12.7979313768382</v>
      </c>
      <c r="V13" s="24">
        <v>1.2472001202158899E-3</v>
      </c>
      <c r="W13" s="24">
        <v>2.3697119877674699E-2</v>
      </c>
      <c r="X13" s="24">
        <v>2.2057538196717599</v>
      </c>
      <c r="Y13" s="24">
        <v>0.74682449896732495</v>
      </c>
      <c r="Z13" s="24">
        <v>0.25868947818881</v>
      </c>
      <c r="AA13" s="24">
        <v>0.53692341624816098</v>
      </c>
      <c r="AB13" s="65">
        <v>0.71327212338933099</v>
      </c>
      <c r="AC13" s="70">
        <f t="shared" si="0"/>
        <v>19233.4330638994</v>
      </c>
      <c r="AD13" s="67">
        <v>35021.259929188796</v>
      </c>
      <c r="AE13" s="71">
        <f t="shared" si="1"/>
        <v>54254.692993088203</v>
      </c>
      <c r="AF13" s="69"/>
      <c r="AG13" s="89"/>
    </row>
    <row r="14" spans="1:33">
      <c r="A14" s="22" t="s">
        <v>49</v>
      </c>
      <c r="B14" s="25" t="s">
        <v>17</v>
      </c>
      <c r="C14" s="25" t="s">
        <v>80</v>
      </c>
      <c r="D14" s="24">
        <v>23.513932225307201</v>
      </c>
      <c r="E14" s="24">
        <v>0.768572974211854</v>
      </c>
      <c r="F14" s="24">
        <v>406.83837995431099</v>
      </c>
      <c r="G14" s="24">
        <v>3234.8376589765899</v>
      </c>
      <c r="H14" s="24">
        <v>25.6896342306623</v>
      </c>
      <c r="I14" s="24">
        <v>0.15726782895449401</v>
      </c>
      <c r="J14" s="24">
        <v>28.008538554493398</v>
      </c>
      <c r="K14" s="24">
        <v>141.54367565048</v>
      </c>
      <c r="L14" s="24">
        <v>0.86666412472837995</v>
      </c>
      <c r="M14" s="24">
        <v>193.18772417599101</v>
      </c>
      <c r="N14" s="24">
        <v>3621.8253290985799</v>
      </c>
      <c r="O14" s="24">
        <v>439.95081592206799</v>
      </c>
      <c r="P14" s="24">
        <v>5.9774288053501001</v>
      </c>
      <c r="Q14" s="24">
        <v>6.5542732422101002</v>
      </c>
      <c r="R14" s="24">
        <v>14983.2910825444</v>
      </c>
      <c r="S14" s="24">
        <v>858.06186041656804</v>
      </c>
      <c r="T14" s="24">
        <v>5.9076897142839098</v>
      </c>
      <c r="U14" s="24">
        <v>488.833525409515</v>
      </c>
      <c r="V14" s="24">
        <v>11.341371413187399</v>
      </c>
      <c r="W14" s="24">
        <v>0.49338260590924599</v>
      </c>
      <c r="X14" s="24">
        <v>30.827454149005501</v>
      </c>
      <c r="Y14" s="24">
        <v>7.2206163326878698</v>
      </c>
      <c r="Z14" s="24">
        <v>4.7257901081336602</v>
      </c>
      <c r="AA14" s="24">
        <v>4.6432482462775599</v>
      </c>
      <c r="AB14" s="65">
        <v>52.1857540400772</v>
      </c>
      <c r="AC14" s="70">
        <f t="shared" si="0"/>
        <v>24577.251670744001</v>
      </c>
      <c r="AD14" s="67">
        <v>13752.731260595699</v>
      </c>
      <c r="AE14" s="71">
        <f t="shared" si="1"/>
        <v>38329.982931339699</v>
      </c>
      <c r="AF14" s="69"/>
      <c r="AG14" s="89"/>
    </row>
    <row r="15" spans="1:33">
      <c r="A15" s="22" t="s">
        <v>50</v>
      </c>
      <c r="B15" s="25" t="s">
        <v>18</v>
      </c>
      <c r="C15" s="25" t="s">
        <v>81</v>
      </c>
      <c r="D15" s="24">
        <v>556.35742598722004</v>
      </c>
      <c r="E15" s="24">
        <v>443.618672224362</v>
      </c>
      <c r="F15" s="24">
        <v>26.645280245056401</v>
      </c>
      <c r="G15" s="24">
        <v>77.344909529393107</v>
      </c>
      <c r="H15" s="24">
        <v>1827.9481066477499</v>
      </c>
      <c r="I15" s="24">
        <v>1.0813490780284001</v>
      </c>
      <c r="J15" s="24">
        <v>50.134360289342602</v>
      </c>
      <c r="K15" s="24">
        <v>95.058201563485497</v>
      </c>
      <c r="L15" s="24">
        <v>4.5741463975816297</v>
      </c>
      <c r="M15" s="24">
        <v>80.959108060139599</v>
      </c>
      <c r="N15" s="24">
        <v>47.108087437719703</v>
      </c>
      <c r="O15" s="24">
        <v>74.661131796292096</v>
      </c>
      <c r="P15" s="24">
        <v>4.0264463158740504</v>
      </c>
      <c r="Q15" s="24">
        <v>7.5208713035568904</v>
      </c>
      <c r="R15" s="24">
        <v>406.31241750353701</v>
      </c>
      <c r="S15" s="24">
        <v>2148.3615793814301</v>
      </c>
      <c r="T15" s="24">
        <v>2462.15825799714</v>
      </c>
      <c r="U15" s="24">
        <v>72.884673718367196</v>
      </c>
      <c r="V15" s="24">
        <v>35.320116308200802</v>
      </c>
      <c r="W15" s="24">
        <v>3.8220577145229599</v>
      </c>
      <c r="X15" s="24">
        <v>53.831381926767399</v>
      </c>
      <c r="Y15" s="24">
        <v>426.61346750965703</v>
      </c>
      <c r="Z15" s="24">
        <v>156.40743646976</v>
      </c>
      <c r="AA15" s="24">
        <v>321.909458161001</v>
      </c>
      <c r="AB15" s="65">
        <v>615.453786800903</v>
      </c>
      <c r="AC15" s="70">
        <f t="shared" si="0"/>
        <v>10000.1127303671</v>
      </c>
      <c r="AD15" s="67">
        <v>96886.141756026802</v>
      </c>
      <c r="AE15" s="71">
        <f t="shared" si="1"/>
        <v>106886.254486394</v>
      </c>
      <c r="AF15" s="69"/>
      <c r="AG15" s="89"/>
    </row>
    <row r="16" spans="1:33">
      <c r="A16" s="22" t="s">
        <v>51</v>
      </c>
      <c r="B16" s="25" t="s">
        <v>19</v>
      </c>
      <c r="C16" s="25" t="s">
        <v>82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65">
        <v>0</v>
      </c>
      <c r="AC16" s="70">
        <f t="shared" si="0"/>
        <v>0</v>
      </c>
      <c r="AD16" s="67">
        <v>9023.0761988012</v>
      </c>
      <c r="AE16" s="71">
        <f t="shared" si="1"/>
        <v>9023.0761988012</v>
      </c>
      <c r="AF16" s="69"/>
      <c r="AG16" s="89"/>
    </row>
    <row r="17" spans="1:33">
      <c r="A17" s="22" t="s">
        <v>52</v>
      </c>
      <c r="B17" s="25" t="s">
        <v>20</v>
      </c>
      <c r="C17" s="25" t="s">
        <v>83</v>
      </c>
      <c r="D17" s="24">
        <v>37.385325114942802</v>
      </c>
      <c r="E17" s="24">
        <v>225.287848293102</v>
      </c>
      <c r="F17" s="24">
        <v>9.9359952917752103</v>
      </c>
      <c r="G17" s="24">
        <v>33.769171349668198</v>
      </c>
      <c r="H17" s="24">
        <v>250.47037017620201</v>
      </c>
      <c r="I17" s="24">
        <v>4.1778672565815604</v>
      </c>
      <c r="J17" s="24">
        <v>9532.0293539104496</v>
      </c>
      <c r="K17" s="24">
        <v>713.256166064235</v>
      </c>
      <c r="L17" s="24">
        <v>0.951852683318958</v>
      </c>
      <c r="M17" s="24">
        <v>312.63918076935801</v>
      </c>
      <c r="N17" s="24">
        <v>55.277619281992301</v>
      </c>
      <c r="O17" s="24">
        <v>47.246489043973</v>
      </c>
      <c r="P17" s="24">
        <v>1.71746747010567</v>
      </c>
      <c r="Q17" s="24">
        <v>2.4817796754214898</v>
      </c>
      <c r="R17" s="24">
        <v>2043.5943652588701</v>
      </c>
      <c r="S17" s="24">
        <v>1361.30831658221</v>
      </c>
      <c r="T17" s="24">
        <v>211.51179179180701</v>
      </c>
      <c r="U17" s="24">
        <v>213.85879277754799</v>
      </c>
      <c r="V17" s="24">
        <v>31.452805789990101</v>
      </c>
      <c r="W17" s="24">
        <v>1.47205978533857</v>
      </c>
      <c r="X17" s="24">
        <v>1848.65010952134</v>
      </c>
      <c r="Y17" s="24">
        <v>543.70531994384498</v>
      </c>
      <c r="Z17" s="24">
        <v>146.336333138843</v>
      </c>
      <c r="AA17" s="24">
        <v>126.316403100353</v>
      </c>
      <c r="AB17" s="65">
        <v>418.40102367582898</v>
      </c>
      <c r="AC17" s="70">
        <f t="shared" si="0"/>
        <v>18173.233807747099</v>
      </c>
      <c r="AD17" s="67">
        <v>83036.551318079699</v>
      </c>
      <c r="AE17" s="71">
        <f t="shared" si="1"/>
        <v>101209.78512582699</v>
      </c>
      <c r="AF17" s="69"/>
      <c r="AG17" s="89"/>
    </row>
    <row r="18" spans="1:33">
      <c r="A18" s="22" t="s">
        <v>53</v>
      </c>
      <c r="B18" s="26" t="s">
        <v>21</v>
      </c>
      <c r="C18" s="26" t="s">
        <v>84</v>
      </c>
      <c r="D18" s="24">
        <v>342.812706693488</v>
      </c>
      <c r="E18" s="24">
        <v>45.7935188904491</v>
      </c>
      <c r="F18" s="24">
        <v>184.723698060559</v>
      </c>
      <c r="G18" s="24">
        <v>1572.81325591321</v>
      </c>
      <c r="H18" s="24">
        <v>986.53012421962399</v>
      </c>
      <c r="I18" s="24">
        <v>15.3854900166488</v>
      </c>
      <c r="J18" s="24">
        <v>876.97496951032304</v>
      </c>
      <c r="K18" s="24">
        <v>14238.3964973286</v>
      </c>
      <c r="L18" s="24">
        <v>6.9924780629379404</v>
      </c>
      <c r="M18" s="24">
        <v>531.840392742944</v>
      </c>
      <c r="N18" s="24">
        <v>3049.42307078354</v>
      </c>
      <c r="O18" s="24">
        <v>2442.1268198845</v>
      </c>
      <c r="P18" s="24">
        <v>97.746442311897596</v>
      </c>
      <c r="Q18" s="24">
        <v>91.897428960905799</v>
      </c>
      <c r="R18" s="24">
        <v>4424.6460208365797</v>
      </c>
      <c r="S18" s="24">
        <v>4182.0892140134301</v>
      </c>
      <c r="T18" s="24">
        <v>380.41312840986501</v>
      </c>
      <c r="U18" s="24">
        <v>748.68848381255702</v>
      </c>
      <c r="V18" s="24">
        <v>4406.6061363111903</v>
      </c>
      <c r="W18" s="24">
        <v>174.05725655543199</v>
      </c>
      <c r="X18" s="24">
        <v>2754.2596667498301</v>
      </c>
      <c r="Y18" s="24">
        <v>1898.9421120418499</v>
      </c>
      <c r="Z18" s="24">
        <v>1194.4594338986001</v>
      </c>
      <c r="AA18" s="24">
        <v>422.789730933849</v>
      </c>
      <c r="AB18" s="65">
        <v>3357.9829869892801</v>
      </c>
      <c r="AC18" s="70">
        <f t="shared" si="0"/>
        <v>48428.391063932097</v>
      </c>
      <c r="AD18" s="67">
        <v>35410.967435395098</v>
      </c>
      <c r="AE18" s="71">
        <f t="shared" si="1"/>
        <v>83839.358499327296</v>
      </c>
      <c r="AF18" s="69"/>
      <c r="AG18" s="89"/>
    </row>
    <row r="19" spans="1:33">
      <c r="A19" s="22" t="s">
        <v>54</v>
      </c>
      <c r="B19" s="26" t="s">
        <v>22</v>
      </c>
      <c r="C19" s="26" t="s">
        <v>85</v>
      </c>
      <c r="D19" s="24">
        <v>1243.23910886211</v>
      </c>
      <c r="E19" s="24">
        <v>616.18580719043405</v>
      </c>
      <c r="F19" s="24">
        <v>269.24487771093402</v>
      </c>
      <c r="G19" s="24">
        <v>2720.6692221213598</v>
      </c>
      <c r="H19" s="24">
        <v>397.76323098342698</v>
      </c>
      <c r="I19" s="24">
        <v>19.243186768527099</v>
      </c>
      <c r="J19" s="24">
        <v>236.58860975494301</v>
      </c>
      <c r="K19" s="24">
        <v>376.16261990489198</v>
      </c>
      <c r="L19" s="24">
        <v>652.56560454388</v>
      </c>
      <c r="M19" s="24">
        <v>183.35692042845599</v>
      </c>
      <c r="N19" s="24">
        <v>3154.4805256960399</v>
      </c>
      <c r="O19" s="24">
        <v>2066.5892435103701</v>
      </c>
      <c r="P19" s="24">
        <v>4.9918348799122798</v>
      </c>
      <c r="Q19" s="24">
        <v>708.06088752791698</v>
      </c>
      <c r="R19" s="24">
        <v>17887.711736652102</v>
      </c>
      <c r="S19" s="24">
        <v>10151.977295586399</v>
      </c>
      <c r="T19" s="24">
        <v>331.49455703295803</v>
      </c>
      <c r="U19" s="24">
        <v>16251.0651317335</v>
      </c>
      <c r="V19" s="24">
        <v>168.73525193314299</v>
      </c>
      <c r="W19" s="24">
        <v>35.446485633327597</v>
      </c>
      <c r="X19" s="24">
        <v>3176.9882793178299</v>
      </c>
      <c r="Y19" s="24">
        <v>1203.78576835065</v>
      </c>
      <c r="Z19" s="24">
        <v>520.64816118161605</v>
      </c>
      <c r="AA19" s="24">
        <v>552.97832938198201</v>
      </c>
      <c r="AB19" s="65">
        <v>1283.96596667004</v>
      </c>
      <c r="AC19" s="70">
        <f t="shared" si="0"/>
        <v>64213.938643356698</v>
      </c>
      <c r="AD19" s="67">
        <v>18832.520513450701</v>
      </c>
      <c r="AE19" s="71">
        <f t="shared" si="1"/>
        <v>83046.459156807497</v>
      </c>
      <c r="AF19" s="69"/>
      <c r="AG19" s="89"/>
    </row>
    <row r="20" spans="1:33">
      <c r="A20" s="22" t="s">
        <v>55</v>
      </c>
      <c r="B20" s="26" t="s">
        <v>23</v>
      </c>
      <c r="C20" s="26" t="s">
        <v>86</v>
      </c>
      <c r="D20" s="24">
        <v>6107.7197762771002</v>
      </c>
      <c r="E20" s="24">
        <v>8.6358940898970502</v>
      </c>
      <c r="F20" s="24">
        <v>470.61226077167697</v>
      </c>
      <c r="G20" s="24">
        <v>681.63437938888001</v>
      </c>
      <c r="H20" s="24">
        <v>2409.1872428281299</v>
      </c>
      <c r="I20" s="24">
        <v>15.692332322379</v>
      </c>
      <c r="J20" s="24">
        <v>526.20113066289696</v>
      </c>
      <c r="K20" s="24">
        <v>1560.9093485030501</v>
      </c>
      <c r="L20" s="24">
        <v>114.15415573035401</v>
      </c>
      <c r="M20" s="24">
        <v>5274.66026778992</v>
      </c>
      <c r="N20" s="24">
        <v>818.97049495021997</v>
      </c>
      <c r="O20" s="24">
        <v>2043.00481964507</v>
      </c>
      <c r="P20" s="24">
        <v>87.964380177452597</v>
      </c>
      <c r="Q20" s="24">
        <v>156.825089349362</v>
      </c>
      <c r="R20" s="24">
        <v>4318.7218872005196</v>
      </c>
      <c r="S20" s="24">
        <v>1784.1945645933599</v>
      </c>
      <c r="T20" s="24">
        <v>212.16828710479899</v>
      </c>
      <c r="U20" s="24">
        <v>949.47102132420696</v>
      </c>
      <c r="V20" s="24">
        <v>291.3469913495</v>
      </c>
      <c r="W20" s="24">
        <v>69.611909064334199</v>
      </c>
      <c r="X20" s="24">
        <v>454.69663564522301</v>
      </c>
      <c r="Y20" s="24">
        <v>465.64484957410099</v>
      </c>
      <c r="Z20" s="24">
        <v>510.43049438610501</v>
      </c>
      <c r="AA20" s="24">
        <v>4563.81458774985</v>
      </c>
      <c r="AB20" s="65">
        <v>1127.25555815142</v>
      </c>
      <c r="AC20" s="70">
        <f t="shared" si="0"/>
        <v>35023.528358629803</v>
      </c>
      <c r="AD20" s="67">
        <v>39554.742261582003</v>
      </c>
      <c r="AE20" s="71">
        <f t="shared" si="1"/>
        <v>74578.270620211799</v>
      </c>
      <c r="AF20" s="69"/>
      <c r="AG20" s="89"/>
    </row>
    <row r="21" spans="1:33">
      <c r="A21" s="22" t="s">
        <v>56</v>
      </c>
      <c r="B21" s="26" t="s">
        <v>24</v>
      </c>
      <c r="C21" s="26" t="s">
        <v>87</v>
      </c>
      <c r="D21" s="24">
        <v>889.53053261847901</v>
      </c>
      <c r="E21" s="24">
        <v>2.1746666340752201</v>
      </c>
      <c r="F21" s="24">
        <v>7.8586976562103601</v>
      </c>
      <c r="G21" s="24">
        <v>560.57598495857803</v>
      </c>
      <c r="H21" s="24">
        <v>239.87220859273401</v>
      </c>
      <c r="I21" s="24">
        <v>1.8513988749831101</v>
      </c>
      <c r="J21" s="24">
        <v>14.4972390751578</v>
      </c>
      <c r="K21" s="24">
        <v>47.8579226451726</v>
      </c>
      <c r="L21" s="24">
        <v>9.8837980635685998</v>
      </c>
      <c r="M21" s="24">
        <v>352.92762154266302</v>
      </c>
      <c r="N21" s="24">
        <v>3998.0184513986701</v>
      </c>
      <c r="O21" s="24">
        <v>71.596034504317402</v>
      </c>
      <c r="P21" s="24">
        <v>6.6848432658493699</v>
      </c>
      <c r="Q21" s="24">
        <v>30.932454415833998</v>
      </c>
      <c r="R21" s="24">
        <v>43988.7432645234</v>
      </c>
      <c r="S21" s="24">
        <v>1674.8345983679501</v>
      </c>
      <c r="T21" s="24">
        <v>172.486073682979</v>
      </c>
      <c r="U21" s="24">
        <v>79.355360259731597</v>
      </c>
      <c r="V21" s="24">
        <v>23.256272742792099</v>
      </c>
      <c r="W21" s="24">
        <v>0.81431218032187502</v>
      </c>
      <c r="X21" s="24">
        <v>57.352510767951401</v>
      </c>
      <c r="Y21" s="24">
        <v>7.2032318632220598</v>
      </c>
      <c r="Z21" s="24">
        <v>6.4506646602122899</v>
      </c>
      <c r="AA21" s="24">
        <v>38.618738849297898</v>
      </c>
      <c r="AB21" s="65">
        <v>27.659222221926701</v>
      </c>
      <c r="AC21" s="70">
        <f t="shared" si="0"/>
        <v>52311.036104366103</v>
      </c>
      <c r="AD21" s="67">
        <v>15964.9197645122</v>
      </c>
      <c r="AE21" s="71">
        <f t="shared" si="1"/>
        <v>68275.955868878402</v>
      </c>
      <c r="AF21" s="69"/>
      <c r="AG21" s="89"/>
    </row>
    <row r="22" spans="1:33">
      <c r="A22" s="22" t="s">
        <v>57</v>
      </c>
      <c r="B22" s="26" t="s">
        <v>25</v>
      </c>
      <c r="C22" s="26" t="s">
        <v>88</v>
      </c>
      <c r="D22" s="24">
        <v>401.65589083420201</v>
      </c>
      <c r="E22" s="24">
        <v>17.390566937762099</v>
      </c>
      <c r="F22" s="24">
        <v>2833.0626199325102</v>
      </c>
      <c r="G22" s="24">
        <v>2815.5752498023799</v>
      </c>
      <c r="H22" s="24">
        <v>1384.7922723038901</v>
      </c>
      <c r="I22" s="24">
        <v>10.624859698366199</v>
      </c>
      <c r="J22" s="24">
        <v>210.019778058572</v>
      </c>
      <c r="K22" s="24">
        <v>3684.3361944855201</v>
      </c>
      <c r="L22" s="24">
        <v>179.471213107007</v>
      </c>
      <c r="M22" s="24">
        <v>440.62739002587898</v>
      </c>
      <c r="N22" s="24">
        <v>910.47870295135499</v>
      </c>
      <c r="O22" s="24">
        <v>13609.215105036599</v>
      </c>
      <c r="P22" s="24">
        <v>247.098386006287</v>
      </c>
      <c r="Q22" s="24">
        <v>792.16324427440497</v>
      </c>
      <c r="R22" s="24">
        <v>27772.567952868099</v>
      </c>
      <c r="S22" s="24">
        <v>1409.8373409385599</v>
      </c>
      <c r="T22" s="24">
        <v>97.072724244472795</v>
      </c>
      <c r="U22" s="24">
        <v>668.16045271082498</v>
      </c>
      <c r="V22" s="24">
        <v>579.87861402185899</v>
      </c>
      <c r="W22" s="24">
        <v>27.979144394525498</v>
      </c>
      <c r="X22" s="24">
        <v>772.88285765200305</v>
      </c>
      <c r="Y22" s="24">
        <v>127.55969901920299</v>
      </c>
      <c r="Z22" s="24">
        <v>410.30049690053698</v>
      </c>
      <c r="AA22" s="24">
        <v>159.66179068260999</v>
      </c>
      <c r="AB22" s="65">
        <v>764.62441389489902</v>
      </c>
      <c r="AC22" s="70">
        <f t="shared" si="0"/>
        <v>60327.036960782301</v>
      </c>
      <c r="AD22" s="67">
        <v>51827.296735939497</v>
      </c>
      <c r="AE22" s="71">
        <f t="shared" si="1"/>
        <v>112154.33369672199</v>
      </c>
      <c r="AF22" s="69"/>
      <c r="AG22" s="89"/>
    </row>
    <row r="23" spans="1:33">
      <c r="A23" s="22" t="s">
        <v>58</v>
      </c>
      <c r="B23" s="26" t="s">
        <v>26</v>
      </c>
      <c r="C23" s="26" t="s">
        <v>89</v>
      </c>
      <c r="D23" s="24">
        <v>30.219323635203398</v>
      </c>
      <c r="E23" s="24">
        <v>3.9305122486855999</v>
      </c>
      <c r="F23" s="24">
        <v>4171.0562185703102</v>
      </c>
      <c r="G23" s="24">
        <v>1462.2060162177199</v>
      </c>
      <c r="H23" s="24">
        <v>741.88015690428097</v>
      </c>
      <c r="I23" s="24">
        <v>6.0738309030970399</v>
      </c>
      <c r="J23" s="24">
        <v>1100.2658929317499</v>
      </c>
      <c r="K23" s="24">
        <v>703.62560012679103</v>
      </c>
      <c r="L23" s="24">
        <v>29.300010452940398</v>
      </c>
      <c r="M23" s="24">
        <v>123.392433979846</v>
      </c>
      <c r="N23" s="24">
        <v>554.72701431748601</v>
      </c>
      <c r="O23" s="24">
        <v>1047.63406763343</v>
      </c>
      <c r="P23" s="24">
        <v>740.99768818603798</v>
      </c>
      <c r="Q23" s="24">
        <v>52.656973664388403</v>
      </c>
      <c r="R23" s="24">
        <v>7892.9461965361197</v>
      </c>
      <c r="S23" s="24">
        <v>4724.7111956704703</v>
      </c>
      <c r="T23" s="24">
        <v>91.423963456221401</v>
      </c>
      <c r="U23" s="24">
        <v>7396.7839367420802</v>
      </c>
      <c r="V23" s="24">
        <v>3134.7234400474699</v>
      </c>
      <c r="W23" s="24">
        <v>62.576748639082503</v>
      </c>
      <c r="X23" s="24">
        <v>2295.5233171458199</v>
      </c>
      <c r="Y23" s="24">
        <v>803.12593042043704</v>
      </c>
      <c r="Z23" s="24">
        <v>786.20508851377804</v>
      </c>
      <c r="AA23" s="24">
        <v>346.35484903326397</v>
      </c>
      <c r="AB23" s="65">
        <v>1141.4493250616099</v>
      </c>
      <c r="AC23" s="70">
        <f t="shared" si="0"/>
        <v>39443.789731038298</v>
      </c>
      <c r="AD23" s="67">
        <v>73448.564421413597</v>
      </c>
      <c r="AE23" s="71">
        <f t="shared" si="1"/>
        <v>112892.354152452</v>
      </c>
      <c r="AF23" s="69"/>
      <c r="AG23" s="89"/>
    </row>
    <row r="24" spans="1:33">
      <c r="A24" s="22" t="s">
        <v>59</v>
      </c>
      <c r="B24" s="26" t="s">
        <v>27</v>
      </c>
      <c r="C24" s="26" t="s">
        <v>90</v>
      </c>
      <c r="D24" s="24">
        <v>1539.62631813748</v>
      </c>
      <c r="E24" s="24">
        <v>38.469429682797298</v>
      </c>
      <c r="F24" s="24">
        <v>291.21016019848099</v>
      </c>
      <c r="G24" s="24">
        <v>450.97811478084498</v>
      </c>
      <c r="H24" s="24">
        <v>935.63201780668498</v>
      </c>
      <c r="I24" s="24">
        <v>13.3025715736179</v>
      </c>
      <c r="J24" s="24">
        <v>417.46977291109198</v>
      </c>
      <c r="K24" s="24">
        <v>872.24405891736706</v>
      </c>
      <c r="L24" s="24">
        <v>298.25904456463797</v>
      </c>
      <c r="M24" s="24">
        <v>271.29359316828698</v>
      </c>
      <c r="N24" s="24">
        <v>727.12541492373703</v>
      </c>
      <c r="O24" s="24">
        <v>682.53155073133098</v>
      </c>
      <c r="P24" s="24">
        <v>42.360825755083802</v>
      </c>
      <c r="Q24" s="24">
        <v>117.715780381453</v>
      </c>
      <c r="R24" s="24">
        <v>2992.3662913708099</v>
      </c>
      <c r="S24" s="24">
        <v>1510.38422295395</v>
      </c>
      <c r="T24" s="24">
        <v>739.14264035182896</v>
      </c>
      <c r="U24" s="24">
        <v>1580.07939432889</v>
      </c>
      <c r="V24" s="24">
        <v>1050.3282340263099</v>
      </c>
      <c r="W24" s="24">
        <v>362.64802941387399</v>
      </c>
      <c r="X24" s="24">
        <v>1518.1743125001501</v>
      </c>
      <c r="Y24" s="24">
        <v>1018.4509379134799</v>
      </c>
      <c r="Z24" s="24">
        <v>813.92436484114205</v>
      </c>
      <c r="AA24" s="24">
        <v>1036.6566189918301</v>
      </c>
      <c r="AB24" s="65">
        <v>1585.37122689526</v>
      </c>
      <c r="AC24" s="70">
        <f t="shared" si="0"/>
        <v>20905.744927120399</v>
      </c>
      <c r="AD24" s="67">
        <v>43747.197801087903</v>
      </c>
      <c r="AE24" s="71">
        <f t="shared" si="1"/>
        <v>64652.942728208298</v>
      </c>
      <c r="AF24" s="69"/>
      <c r="AG24" s="89"/>
    </row>
    <row r="25" spans="1:33">
      <c r="A25" s="22" t="s">
        <v>60</v>
      </c>
      <c r="B25" s="26" t="s">
        <v>28</v>
      </c>
      <c r="C25" s="26" t="s">
        <v>91</v>
      </c>
      <c r="D25" s="24">
        <v>2497.7163827897298</v>
      </c>
      <c r="E25" s="24">
        <v>59.178709189706801</v>
      </c>
      <c r="F25" s="24">
        <v>357.985766707587</v>
      </c>
      <c r="G25" s="24">
        <v>1207.8717235956101</v>
      </c>
      <c r="H25" s="24">
        <v>761.46215484640504</v>
      </c>
      <c r="I25" s="24">
        <v>15.5098971270103</v>
      </c>
      <c r="J25" s="24">
        <v>467.46993069873201</v>
      </c>
      <c r="K25" s="24">
        <v>924.39943850233101</v>
      </c>
      <c r="L25" s="24">
        <v>74.733292528584101</v>
      </c>
      <c r="M25" s="24">
        <v>725.85123136014101</v>
      </c>
      <c r="N25" s="24">
        <v>8598.3710390079596</v>
      </c>
      <c r="O25" s="24">
        <v>482.17853015099001</v>
      </c>
      <c r="P25" s="24">
        <v>55.796733183428699</v>
      </c>
      <c r="Q25" s="24">
        <v>1938.44480874491</v>
      </c>
      <c r="R25" s="24">
        <v>95122.380298585296</v>
      </c>
      <c r="S25" s="24">
        <v>4011.3483554355998</v>
      </c>
      <c r="T25" s="24">
        <v>1193.3689930243299</v>
      </c>
      <c r="U25" s="24">
        <v>4937.4432535365504</v>
      </c>
      <c r="V25" s="24">
        <v>4022.5826134159902</v>
      </c>
      <c r="W25" s="24">
        <v>1493.9074423470199</v>
      </c>
      <c r="X25" s="24">
        <v>8874.7309595233201</v>
      </c>
      <c r="Y25" s="24">
        <v>756.70772116344699</v>
      </c>
      <c r="Z25" s="24">
        <v>686.43978245702294</v>
      </c>
      <c r="AA25" s="24">
        <v>772.27544538987797</v>
      </c>
      <c r="AB25" s="65">
        <v>2449.6008660730899</v>
      </c>
      <c r="AC25" s="70">
        <f t="shared" si="0"/>
        <v>142487.75536938501</v>
      </c>
      <c r="AD25" s="67">
        <v>331634.32815831102</v>
      </c>
      <c r="AE25" s="71">
        <f t="shared" si="1"/>
        <v>474122.08352769603</v>
      </c>
      <c r="AF25" s="69"/>
      <c r="AG25" s="89"/>
    </row>
    <row r="26" spans="1:33">
      <c r="A26" s="22" t="s">
        <v>61</v>
      </c>
      <c r="B26" s="26" t="s">
        <v>29</v>
      </c>
      <c r="C26" s="26" t="s">
        <v>92</v>
      </c>
      <c r="D26" s="24">
        <v>10734.382008238899</v>
      </c>
      <c r="E26" s="24">
        <v>364.33491872613098</v>
      </c>
      <c r="F26" s="24">
        <v>1653.67130547189</v>
      </c>
      <c r="G26" s="24">
        <v>2078.2385548237799</v>
      </c>
      <c r="H26" s="24">
        <v>4785.2488828159803</v>
      </c>
      <c r="I26" s="24">
        <v>74.501404193654594</v>
      </c>
      <c r="J26" s="24">
        <v>2695.2533853413202</v>
      </c>
      <c r="K26" s="24">
        <v>4471.3173065514802</v>
      </c>
      <c r="L26" s="24">
        <v>232.15415922645801</v>
      </c>
      <c r="M26" s="24">
        <v>1665.0262664110601</v>
      </c>
      <c r="N26" s="24">
        <v>3033.5887403460802</v>
      </c>
      <c r="O26" s="24">
        <v>4235.0782766441998</v>
      </c>
      <c r="P26" s="24">
        <v>245.54872563102401</v>
      </c>
      <c r="Q26" s="24">
        <v>362.67653892077402</v>
      </c>
      <c r="R26" s="24">
        <v>26572.325645477998</v>
      </c>
      <c r="S26" s="24">
        <v>6423.1795368767698</v>
      </c>
      <c r="T26" s="24">
        <v>2235.28371569616</v>
      </c>
      <c r="U26" s="24">
        <v>4170.4198608447095</v>
      </c>
      <c r="V26" s="24">
        <v>1776.7550246150199</v>
      </c>
      <c r="W26" s="24">
        <v>141.15034648920201</v>
      </c>
      <c r="X26" s="24">
        <v>2075.4519218136502</v>
      </c>
      <c r="Y26" s="24">
        <v>1263.3879707829001</v>
      </c>
      <c r="Z26" s="24">
        <v>786.38824320454603</v>
      </c>
      <c r="AA26" s="24">
        <v>1538.80294023447</v>
      </c>
      <c r="AB26" s="65">
        <v>1982.47817320898</v>
      </c>
      <c r="AC26" s="70">
        <f t="shared" si="0"/>
        <v>85596.643852587105</v>
      </c>
      <c r="AD26" s="67">
        <v>148193.27807677901</v>
      </c>
      <c r="AE26" s="71">
        <f t="shared" si="1"/>
        <v>233789.92192936601</v>
      </c>
      <c r="AF26" s="69"/>
      <c r="AG26" s="89"/>
    </row>
    <row r="27" spans="1:33">
      <c r="A27" s="22" t="s">
        <v>62</v>
      </c>
      <c r="B27" s="27" t="s">
        <v>30</v>
      </c>
      <c r="C27" s="26" t="s">
        <v>93</v>
      </c>
      <c r="D27" s="24">
        <v>22.5181208861949</v>
      </c>
      <c r="E27" s="24">
        <v>0.74487362772730903</v>
      </c>
      <c r="F27" s="24">
        <v>9.3452429559725108</v>
      </c>
      <c r="G27" s="24">
        <v>4.5458575011388804</v>
      </c>
      <c r="H27" s="24">
        <v>40.2046928071032</v>
      </c>
      <c r="I27" s="24">
        <v>0.15491826905203701</v>
      </c>
      <c r="J27" s="24">
        <v>14.4730239942584</v>
      </c>
      <c r="K27" s="24">
        <v>17.865659743696199</v>
      </c>
      <c r="L27" s="24">
        <v>0.47846767343452301</v>
      </c>
      <c r="M27" s="24">
        <v>3.6012831948446902</v>
      </c>
      <c r="N27" s="24">
        <v>8.9728842159180093</v>
      </c>
      <c r="O27" s="24">
        <v>9.0058053127699704</v>
      </c>
      <c r="P27" s="24">
        <v>0.79717941243937696</v>
      </c>
      <c r="Q27" s="24">
        <v>13.324522372766101</v>
      </c>
      <c r="R27" s="24">
        <v>219.46247563906701</v>
      </c>
      <c r="S27" s="24">
        <v>47.505126782488297</v>
      </c>
      <c r="T27" s="24">
        <v>22.700919091472301</v>
      </c>
      <c r="U27" s="24">
        <v>1321.2386266101601</v>
      </c>
      <c r="V27" s="24">
        <v>4.8237260579208101</v>
      </c>
      <c r="W27" s="24">
        <v>133.532757581944</v>
      </c>
      <c r="X27" s="24">
        <v>445.73672161993198</v>
      </c>
      <c r="Y27" s="24">
        <v>974.73516552648596</v>
      </c>
      <c r="Z27" s="24">
        <v>462.27138722760901</v>
      </c>
      <c r="AA27" s="24">
        <v>431.788721507177</v>
      </c>
      <c r="AB27" s="65">
        <v>2544.28286385002</v>
      </c>
      <c r="AC27" s="70">
        <f t="shared" si="0"/>
        <v>6754.1110234615899</v>
      </c>
      <c r="AD27" s="67">
        <v>81562.678809481004</v>
      </c>
      <c r="AE27" s="71">
        <f t="shared" si="1"/>
        <v>88316.789832942595</v>
      </c>
      <c r="AF27" s="69"/>
      <c r="AG27" s="89"/>
    </row>
    <row r="28" spans="1:33">
      <c r="A28" s="22" t="s">
        <v>63</v>
      </c>
      <c r="B28" s="26" t="s">
        <v>31</v>
      </c>
      <c r="C28" s="26" t="s">
        <v>31</v>
      </c>
      <c r="D28" s="24">
        <v>4037.05219890948</v>
      </c>
      <c r="E28" s="24">
        <v>101.127629704361</v>
      </c>
      <c r="F28" s="24">
        <v>883.91957219399296</v>
      </c>
      <c r="G28" s="24">
        <v>1530.4961015532199</v>
      </c>
      <c r="H28" s="24">
        <v>1139.713258512</v>
      </c>
      <c r="I28" s="24">
        <v>16.463825273292901</v>
      </c>
      <c r="J28" s="24">
        <v>1821.08417043856</v>
      </c>
      <c r="K28" s="24">
        <v>2868.5887387282</v>
      </c>
      <c r="L28" s="24">
        <v>254.42993745551601</v>
      </c>
      <c r="M28" s="24">
        <v>691.67303836645704</v>
      </c>
      <c r="N28" s="24">
        <v>1673.8411107633599</v>
      </c>
      <c r="O28" s="24">
        <v>2311.4613033537898</v>
      </c>
      <c r="P28" s="24">
        <v>136.77936883309499</v>
      </c>
      <c r="Q28" s="24">
        <v>965.88608116006696</v>
      </c>
      <c r="R28" s="24">
        <v>10864.5544658664</v>
      </c>
      <c r="S28" s="24">
        <v>3842.3192873185799</v>
      </c>
      <c r="T28" s="24">
        <v>605.32831681759603</v>
      </c>
      <c r="U28" s="24">
        <v>14310.706350583499</v>
      </c>
      <c r="V28" s="24">
        <v>2021.1919098809101</v>
      </c>
      <c r="W28" s="24">
        <v>92.536123261332705</v>
      </c>
      <c r="X28" s="24">
        <v>3075.8222744378299</v>
      </c>
      <c r="Y28" s="24">
        <v>1111.9697019970599</v>
      </c>
      <c r="Z28" s="24">
        <v>725.36950318048503</v>
      </c>
      <c r="AA28" s="24">
        <v>586.28082160752399</v>
      </c>
      <c r="AB28" s="65">
        <v>2046.4279698781299</v>
      </c>
      <c r="AC28" s="70">
        <f t="shared" si="0"/>
        <v>57715.023060074702</v>
      </c>
      <c r="AD28" s="67">
        <v>136903.80302473999</v>
      </c>
      <c r="AE28" s="71">
        <f t="shared" si="1"/>
        <v>194618.82608481401</v>
      </c>
      <c r="AF28" s="69"/>
      <c r="AG28" s="89"/>
    </row>
    <row r="29" spans="1:33">
      <c r="A29" s="22" t="s">
        <v>64</v>
      </c>
      <c r="B29" s="26" t="s">
        <v>32</v>
      </c>
      <c r="C29" s="26" t="s">
        <v>94</v>
      </c>
      <c r="D29" s="24">
        <v>55.039149806261101</v>
      </c>
      <c r="E29" s="24">
        <v>65.2071185910997</v>
      </c>
      <c r="F29" s="24">
        <v>159.13830664339699</v>
      </c>
      <c r="G29" s="24">
        <v>230.41841593208599</v>
      </c>
      <c r="H29" s="24">
        <v>176.98196334634201</v>
      </c>
      <c r="I29" s="24">
        <v>5.2081526839108898</v>
      </c>
      <c r="J29" s="24">
        <v>151.15948773762901</v>
      </c>
      <c r="K29" s="24">
        <v>967.64637046675296</v>
      </c>
      <c r="L29" s="24">
        <v>3.7759735492426998</v>
      </c>
      <c r="M29" s="24">
        <v>85.962966305336494</v>
      </c>
      <c r="N29" s="24">
        <v>671.64843169064898</v>
      </c>
      <c r="O29" s="24">
        <v>209.55540976991199</v>
      </c>
      <c r="P29" s="24">
        <v>49.931901117342598</v>
      </c>
      <c r="Q29" s="24">
        <v>4519.0784032373504</v>
      </c>
      <c r="R29" s="24">
        <v>3451.28912070458</v>
      </c>
      <c r="S29" s="24">
        <v>1125.3212337145501</v>
      </c>
      <c r="T29" s="24">
        <v>762.04654526130696</v>
      </c>
      <c r="U29" s="24">
        <v>1846.4058725720699</v>
      </c>
      <c r="V29" s="24">
        <v>14283.8605382148</v>
      </c>
      <c r="W29" s="24">
        <v>2624.2313803962102</v>
      </c>
      <c r="X29" s="24">
        <v>3289.0809784734902</v>
      </c>
      <c r="Y29" s="24">
        <v>966.09717453430699</v>
      </c>
      <c r="Z29" s="24">
        <v>488.619650032707</v>
      </c>
      <c r="AA29" s="24">
        <v>173.00615037667299</v>
      </c>
      <c r="AB29" s="65">
        <v>2031.35457826061</v>
      </c>
      <c r="AC29" s="70">
        <f t="shared" si="0"/>
        <v>38392.065273418601</v>
      </c>
      <c r="AD29" s="67">
        <v>66271.660144353402</v>
      </c>
      <c r="AE29" s="71">
        <f t="shared" si="1"/>
        <v>104663.725417772</v>
      </c>
      <c r="AF29" s="69"/>
      <c r="AG29" s="89"/>
    </row>
    <row r="30" spans="1:33">
      <c r="A30" s="22" t="s">
        <v>65</v>
      </c>
      <c r="B30" s="26" t="s">
        <v>33</v>
      </c>
      <c r="C30" s="26" t="s">
        <v>95</v>
      </c>
      <c r="D30" s="24">
        <v>323.45559911469002</v>
      </c>
      <c r="E30" s="24">
        <v>75.360354417527304</v>
      </c>
      <c r="F30" s="24">
        <v>883.49846778659401</v>
      </c>
      <c r="G30" s="24">
        <v>232.07233474957599</v>
      </c>
      <c r="H30" s="24">
        <v>718.47463715711604</v>
      </c>
      <c r="I30" s="24">
        <v>12.221409230310901</v>
      </c>
      <c r="J30" s="24">
        <v>620.85445229993695</v>
      </c>
      <c r="K30" s="24">
        <v>783.32029078322705</v>
      </c>
      <c r="L30" s="24">
        <v>216.90077188766401</v>
      </c>
      <c r="M30" s="24">
        <v>294.85783961619501</v>
      </c>
      <c r="N30" s="24">
        <v>853.31286431348803</v>
      </c>
      <c r="O30" s="24">
        <v>653.735288904051</v>
      </c>
      <c r="P30" s="24">
        <v>86.423472649843205</v>
      </c>
      <c r="Q30" s="24">
        <v>2040.64399232042</v>
      </c>
      <c r="R30" s="24">
        <v>6329.3246327738098</v>
      </c>
      <c r="S30" s="24">
        <v>9007.2695884513705</v>
      </c>
      <c r="T30" s="24">
        <v>1250.83779961904</v>
      </c>
      <c r="U30" s="24">
        <v>3565.26830292575</v>
      </c>
      <c r="V30" s="24">
        <v>527.24753733560499</v>
      </c>
      <c r="W30" s="24">
        <v>4782.2776137604396</v>
      </c>
      <c r="X30" s="24">
        <v>1363.08225432838</v>
      </c>
      <c r="Y30" s="24">
        <v>913.21084774880899</v>
      </c>
      <c r="Z30" s="24">
        <v>1018.28341482009</v>
      </c>
      <c r="AA30" s="24">
        <v>1024.3398956160399</v>
      </c>
      <c r="AB30" s="65">
        <v>2959.98860879522</v>
      </c>
      <c r="AC30" s="70">
        <f t="shared" si="0"/>
        <v>40536.262271405198</v>
      </c>
      <c r="AD30" s="67">
        <v>26017.133711049399</v>
      </c>
      <c r="AE30" s="71">
        <f t="shared" si="1"/>
        <v>66553.395982454604</v>
      </c>
      <c r="AF30" s="69"/>
      <c r="AG30" s="89"/>
    </row>
    <row r="31" spans="1:33">
      <c r="A31" s="28" t="s">
        <v>66</v>
      </c>
      <c r="B31" s="26" t="s">
        <v>34</v>
      </c>
      <c r="C31" s="26" t="s">
        <v>96</v>
      </c>
      <c r="D31" s="24">
        <v>2571.8275655360098</v>
      </c>
      <c r="E31" s="24">
        <v>163.05148552186699</v>
      </c>
      <c r="F31" s="24">
        <v>1067.1004020809501</v>
      </c>
      <c r="G31" s="24">
        <v>578.531179782246</v>
      </c>
      <c r="H31" s="24">
        <v>842.02569290582505</v>
      </c>
      <c r="I31" s="24">
        <v>14.6136558101392</v>
      </c>
      <c r="J31" s="24">
        <v>677.67726435520103</v>
      </c>
      <c r="K31" s="24">
        <v>1684.7462837108101</v>
      </c>
      <c r="L31" s="24">
        <v>179.586623740839</v>
      </c>
      <c r="M31" s="24">
        <v>230.593182747432</v>
      </c>
      <c r="N31" s="24">
        <v>606.61711955950705</v>
      </c>
      <c r="O31" s="24">
        <v>517.70236604144498</v>
      </c>
      <c r="P31" s="24">
        <v>125.2758367303</v>
      </c>
      <c r="Q31" s="24">
        <v>2678.08960700735</v>
      </c>
      <c r="R31" s="24">
        <v>6398.0866747948503</v>
      </c>
      <c r="S31" s="24">
        <v>4063.4968116573</v>
      </c>
      <c r="T31" s="24">
        <v>1727.4980819337</v>
      </c>
      <c r="U31" s="24">
        <v>5032.3497901184401</v>
      </c>
      <c r="V31" s="24">
        <v>17291.6014443518</v>
      </c>
      <c r="W31" s="24">
        <v>6719.61427538305</v>
      </c>
      <c r="X31" s="24">
        <v>12321.342984969</v>
      </c>
      <c r="Y31" s="24">
        <v>666.467895773436</v>
      </c>
      <c r="Z31" s="24">
        <v>703.123845150276</v>
      </c>
      <c r="AA31" s="24">
        <v>324.463408385371</v>
      </c>
      <c r="AB31" s="65">
        <v>8072.6770125945504</v>
      </c>
      <c r="AC31" s="70">
        <f t="shared" si="0"/>
        <v>75258.160490641705</v>
      </c>
      <c r="AD31" s="67">
        <v>105690.992707989</v>
      </c>
      <c r="AE31" s="71">
        <f t="shared" si="1"/>
        <v>180949.15319863099</v>
      </c>
      <c r="AF31" s="69"/>
      <c r="AG31" s="89"/>
    </row>
    <row r="32" spans="1:33">
      <c r="A32" s="22" t="s">
        <v>67</v>
      </c>
      <c r="B32" s="26" t="s">
        <v>35</v>
      </c>
      <c r="C32" s="26" t="s">
        <v>97</v>
      </c>
      <c r="D32" s="24">
        <v>3.5438601891263199</v>
      </c>
      <c r="E32" s="24">
        <v>0.224526469836627</v>
      </c>
      <c r="F32" s="24">
        <v>1.4701491260722499</v>
      </c>
      <c r="G32" s="24">
        <v>0.79679966747980202</v>
      </c>
      <c r="H32" s="24">
        <v>1.15965343902658</v>
      </c>
      <c r="I32" s="24">
        <v>2.0119739942740002E-2</v>
      </c>
      <c r="J32" s="24">
        <v>0.93340370941237805</v>
      </c>
      <c r="K32" s="24">
        <v>2.3206898500988</v>
      </c>
      <c r="L32" s="24">
        <v>0.247488694394843</v>
      </c>
      <c r="M32" s="24">
        <v>0.31745814221298102</v>
      </c>
      <c r="N32" s="24">
        <v>0.83243994125384002</v>
      </c>
      <c r="O32" s="24">
        <v>0.71306689563658598</v>
      </c>
      <c r="P32" s="24">
        <v>0.17251502355460299</v>
      </c>
      <c r="Q32" s="24">
        <v>3.6772475619101201</v>
      </c>
      <c r="R32" s="24">
        <v>8.7828509362207505</v>
      </c>
      <c r="S32" s="24">
        <v>5.5970126375677296</v>
      </c>
      <c r="T32" s="24">
        <v>2.3781502208267198</v>
      </c>
      <c r="U32" s="24">
        <v>6.9174066122293496</v>
      </c>
      <c r="V32" s="24">
        <v>23.792155563543702</v>
      </c>
      <c r="W32" s="24">
        <v>9.2526216491697397</v>
      </c>
      <c r="X32" s="24">
        <v>16.963862797784198</v>
      </c>
      <c r="Y32" s="24">
        <v>4485.6431976208196</v>
      </c>
      <c r="Z32" s="24">
        <v>964.66137371155696</v>
      </c>
      <c r="AA32" s="24">
        <v>255.15201898933699</v>
      </c>
      <c r="AB32" s="65">
        <v>1000.85157310463</v>
      </c>
      <c r="AC32" s="70">
        <f t="shared" si="0"/>
        <v>6796.4216422936397</v>
      </c>
      <c r="AD32" s="67">
        <v>68766.632873999202</v>
      </c>
      <c r="AE32" s="71">
        <f t="shared" si="1"/>
        <v>75563.054516292803</v>
      </c>
      <c r="AF32" s="69"/>
      <c r="AG32" s="89"/>
    </row>
    <row r="33" spans="1:33">
      <c r="A33" s="22" t="s">
        <v>68</v>
      </c>
      <c r="B33" s="26" t="s">
        <v>36</v>
      </c>
      <c r="C33" s="26" t="s">
        <v>98</v>
      </c>
      <c r="D33" s="24">
        <v>19.030212004750201</v>
      </c>
      <c r="E33" s="24">
        <v>6.93158589594956</v>
      </c>
      <c r="F33" s="24">
        <v>45.735504087762401</v>
      </c>
      <c r="G33" s="24">
        <v>95.217132315998697</v>
      </c>
      <c r="H33" s="24">
        <v>43.584055371435298</v>
      </c>
      <c r="I33" s="24">
        <v>13.3905459664006</v>
      </c>
      <c r="J33" s="24">
        <v>82.419011048740003</v>
      </c>
      <c r="K33" s="24">
        <v>59.291170944956001</v>
      </c>
      <c r="L33" s="24">
        <v>1.1847646169494399</v>
      </c>
      <c r="M33" s="24">
        <v>14.153609023953599</v>
      </c>
      <c r="N33" s="24">
        <v>26.785160754230699</v>
      </c>
      <c r="O33" s="24">
        <v>46.671363102487902</v>
      </c>
      <c r="P33" s="24">
        <v>84.176988991716797</v>
      </c>
      <c r="Q33" s="24">
        <v>55.4520064676149</v>
      </c>
      <c r="R33" s="24">
        <v>1043.09585282432</v>
      </c>
      <c r="S33" s="24">
        <v>153.163090105256</v>
      </c>
      <c r="T33" s="24">
        <v>110.54265137675699</v>
      </c>
      <c r="U33" s="24">
        <v>391.01488555919701</v>
      </c>
      <c r="V33" s="24">
        <v>614.97090891638004</v>
      </c>
      <c r="W33" s="24">
        <v>353.36231996411499</v>
      </c>
      <c r="X33" s="24">
        <v>1839.56644054668</v>
      </c>
      <c r="Y33" s="24">
        <v>641.94201933168199</v>
      </c>
      <c r="Z33" s="24">
        <v>94.057346908679804</v>
      </c>
      <c r="AA33" s="24">
        <v>25.410993610935598</v>
      </c>
      <c r="AB33" s="65">
        <v>902.78880581105705</v>
      </c>
      <c r="AC33" s="70">
        <f t="shared" si="0"/>
        <v>6763.9384255480099</v>
      </c>
      <c r="AD33" s="67">
        <v>60809.019477789298</v>
      </c>
      <c r="AE33" s="71">
        <f t="shared" si="1"/>
        <v>67572.957903337301</v>
      </c>
      <c r="AF33" s="69"/>
      <c r="AG33" s="89"/>
    </row>
    <row r="34" spans="1:33">
      <c r="A34" s="22" t="s">
        <v>69</v>
      </c>
      <c r="B34" s="26" t="s">
        <v>37</v>
      </c>
      <c r="C34" s="26" t="s">
        <v>99</v>
      </c>
      <c r="D34" s="24">
        <v>73.7879998424511</v>
      </c>
      <c r="E34" s="24">
        <v>3.8540322502019202</v>
      </c>
      <c r="F34" s="24">
        <v>20.343018327606998</v>
      </c>
      <c r="G34" s="24">
        <v>35.266735801450601</v>
      </c>
      <c r="H34" s="24">
        <v>41.5629462329237</v>
      </c>
      <c r="I34" s="24">
        <v>3.6593058279063402</v>
      </c>
      <c r="J34" s="24">
        <v>36.760564072592899</v>
      </c>
      <c r="K34" s="24">
        <v>42.055165036024199</v>
      </c>
      <c r="L34" s="24">
        <v>1.53511295188943</v>
      </c>
      <c r="M34" s="24">
        <v>14.800924028741701</v>
      </c>
      <c r="N34" s="24">
        <v>38.7281003281973</v>
      </c>
      <c r="O34" s="24">
        <v>38.295725235284102</v>
      </c>
      <c r="P34" s="24">
        <v>21.213476615768801</v>
      </c>
      <c r="Q34" s="24">
        <v>18.667657782650299</v>
      </c>
      <c r="R34" s="24">
        <v>578.49648328777596</v>
      </c>
      <c r="S34" s="24">
        <v>74.402287371771394</v>
      </c>
      <c r="T34" s="24">
        <v>41.198486080295901</v>
      </c>
      <c r="U34" s="24">
        <v>125.462982840178</v>
      </c>
      <c r="V34" s="24">
        <v>133.729851757343</v>
      </c>
      <c r="W34" s="24">
        <v>13.644038997673199</v>
      </c>
      <c r="X34" s="24">
        <v>461.93415589067899</v>
      </c>
      <c r="Y34" s="24">
        <v>216.289269819759</v>
      </c>
      <c r="Z34" s="24">
        <v>38.4351386673316</v>
      </c>
      <c r="AA34" s="24">
        <v>26.489667922943202</v>
      </c>
      <c r="AB34" s="65">
        <v>353.46262462991302</v>
      </c>
      <c r="AC34" s="70">
        <f t="shared" si="0"/>
        <v>2454.07575159935</v>
      </c>
      <c r="AD34" s="67">
        <v>56458.869069241897</v>
      </c>
      <c r="AE34" s="71">
        <f t="shared" si="1"/>
        <v>58912.9448208412</v>
      </c>
      <c r="AF34" s="69"/>
      <c r="AG34" s="89"/>
    </row>
    <row r="35" spans="1:33">
      <c r="A35" s="29" t="s">
        <v>70</v>
      </c>
      <c r="B35" s="30" t="s">
        <v>38</v>
      </c>
      <c r="C35" s="30" t="s">
        <v>100</v>
      </c>
      <c r="D35" s="31">
        <v>56.779444466603003</v>
      </c>
      <c r="E35" s="31">
        <v>4.2438638767556096</v>
      </c>
      <c r="F35" s="31">
        <v>27.0585268988671</v>
      </c>
      <c r="G35" s="31">
        <v>21.372501844050699</v>
      </c>
      <c r="H35" s="31">
        <v>22.642533733255199</v>
      </c>
      <c r="I35" s="31">
        <v>1.58980174930179</v>
      </c>
      <c r="J35" s="31">
        <v>22.268135970107998</v>
      </c>
      <c r="K35" s="31">
        <v>41.474319894755801</v>
      </c>
      <c r="L35" s="31">
        <v>3.9238667072650801</v>
      </c>
      <c r="M35" s="31">
        <v>6.27808461716634</v>
      </c>
      <c r="N35" s="31">
        <v>15.476651820620299</v>
      </c>
      <c r="O35" s="31">
        <v>15.483235768800901</v>
      </c>
      <c r="P35" s="31">
        <v>10.691210786332199</v>
      </c>
      <c r="Q35" s="31">
        <v>62.003821740950698</v>
      </c>
      <c r="R35" s="31">
        <v>3517.0858580808199</v>
      </c>
      <c r="S35" s="31">
        <v>101.515872428764</v>
      </c>
      <c r="T35" s="31">
        <v>47.920022160588097</v>
      </c>
      <c r="U35" s="31">
        <v>144.330829292488</v>
      </c>
      <c r="V35" s="31">
        <v>425.60029571944102</v>
      </c>
      <c r="W35" s="31">
        <v>212.14979044158699</v>
      </c>
      <c r="X35" s="31">
        <v>455.76673565004899</v>
      </c>
      <c r="Y35" s="31">
        <v>2074.96668667009</v>
      </c>
      <c r="Z35" s="31">
        <v>264.480092366223</v>
      </c>
      <c r="AA35" s="31">
        <v>935.02932259818999</v>
      </c>
      <c r="AB35" s="72">
        <v>1378.6310193819199</v>
      </c>
      <c r="AC35" s="73">
        <f t="shared" si="0"/>
        <v>9868.7625246649804</v>
      </c>
      <c r="AD35" s="67">
        <v>106692.158810644</v>
      </c>
      <c r="AE35" s="71">
        <f t="shared" si="1"/>
        <v>116560.921335309</v>
      </c>
      <c r="AF35" s="69"/>
      <c r="AG35" s="89"/>
    </row>
    <row r="36" spans="1:33" s="1" customFormat="1">
      <c r="A36" s="32" t="s">
        <v>110</v>
      </c>
      <c r="B36" s="33" t="s">
        <v>168</v>
      </c>
      <c r="C36" s="33" t="s">
        <v>169</v>
      </c>
      <c r="D36" s="34">
        <f t="shared" ref="D36:AB36" si="2">SUM(D11:D35)</f>
        <v>88536.712792976497</v>
      </c>
      <c r="E36" s="34">
        <f t="shared" si="2"/>
        <v>3121.9381823871299</v>
      </c>
      <c r="F36" s="34">
        <f t="shared" si="2"/>
        <v>14099.871517163299</v>
      </c>
      <c r="G36" s="34">
        <f t="shared" si="2"/>
        <v>19786.775225583999</v>
      </c>
      <c r="H36" s="34">
        <f t="shared" si="2"/>
        <v>37606.369479421897</v>
      </c>
      <c r="I36" s="34">
        <f t="shared" si="2"/>
        <v>664.73567117673201</v>
      </c>
      <c r="J36" s="34">
        <f t="shared" si="2"/>
        <v>20881.266429503099</v>
      </c>
      <c r="K36" s="34">
        <f t="shared" si="2"/>
        <v>35617.866460764402</v>
      </c>
      <c r="L36" s="34">
        <f t="shared" si="2"/>
        <v>14673.7116891396</v>
      </c>
      <c r="M36" s="34">
        <f t="shared" si="2"/>
        <v>11601.919742474</v>
      </c>
      <c r="N36" s="34">
        <f t="shared" si="2"/>
        <v>34528.970780659802</v>
      </c>
      <c r="O36" s="34">
        <f t="shared" si="2"/>
        <v>32420.985214086999</v>
      </c>
      <c r="P36" s="34">
        <f t="shared" si="2"/>
        <v>2056.3961825809702</v>
      </c>
      <c r="Q36" s="34">
        <f t="shared" si="2"/>
        <v>14625.295232377901</v>
      </c>
      <c r="R36" s="34">
        <f t="shared" si="2"/>
        <v>284430.33864409098</v>
      </c>
      <c r="S36" s="34">
        <f t="shared" si="2"/>
        <v>68861.469240234001</v>
      </c>
      <c r="T36" s="34">
        <f t="shared" si="2"/>
        <v>20929.628235563301</v>
      </c>
      <c r="U36" s="34">
        <f t="shared" si="2"/>
        <v>64326.707622916598</v>
      </c>
      <c r="V36" s="34">
        <f t="shared" si="2"/>
        <v>50870.495610741302</v>
      </c>
      <c r="W36" s="34">
        <f t="shared" si="2"/>
        <v>17315.212170242601</v>
      </c>
      <c r="X36" s="34">
        <f t="shared" si="2"/>
        <v>47501.049415928297</v>
      </c>
      <c r="Y36" s="34">
        <f t="shared" si="2"/>
        <v>21393.817412624401</v>
      </c>
      <c r="Z36" s="34">
        <f t="shared" si="2"/>
        <v>11095.0652797848</v>
      </c>
      <c r="AA36" s="34">
        <f t="shared" si="2"/>
        <v>14155.4997644</v>
      </c>
      <c r="AB36" s="34">
        <f t="shared" si="2"/>
        <v>37292.653697290298</v>
      </c>
      <c r="AC36" s="74">
        <f t="shared" si="0"/>
        <v>968394.75169411302</v>
      </c>
      <c r="AD36" s="34">
        <f>SUM(AD11:AD35)</f>
        <v>1959826.2179500901</v>
      </c>
      <c r="AE36" s="75">
        <f>SUM(AE11:AE35)</f>
        <v>2928220.9696442001</v>
      </c>
      <c r="AF36" s="69"/>
      <c r="AG36" s="89"/>
    </row>
    <row r="37" spans="1:33" s="1" customFormat="1">
      <c r="A37" s="35" t="s">
        <v>74</v>
      </c>
      <c r="B37" s="36" t="s">
        <v>170</v>
      </c>
      <c r="C37" s="26" t="s">
        <v>105</v>
      </c>
      <c r="D37" s="37">
        <v>3668.6884596068198</v>
      </c>
      <c r="E37" s="37">
        <v>630.35188996511499</v>
      </c>
      <c r="F37" s="37">
        <v>1622.79954308484</v>
      </c>
      <c r="G37" s="37">
        <v>3109.8982533804501</v>
      </c>
      <c r="H37" s="37">
        <v>2182.1560575854801</v>
      </c>
      <c r="I37" s="37">
        <v>31.930803438818</v>
      </c>
      <c r="J37" s="37">
        <v>1623.5051078096601</v>
      </c>
      <c r="K37" s="37">
        <v>2573.9442079216201</v>
      </c>
      <c r="L37" s="37">
        <v>1395.8571760361699</v>
      </c>
      <c r="M37" s="37">
        <v>1270.54293543275</v>
      </c>
      <c r="N37" s="37">
        <v>3647.6857693194802</v>
      </c>
      <c r="O37" s="37">
        <v>4423.9074589072197</v>
      </c>
      <c r="P37" s="37">
        <v>220.13466782464499</v>
      </c>
      <c r="Q37" s="37">
        <v>830.13571615308297</v>
      </c>
      <c r="R37" s="37">
        <v>26298.727457879198</v>
      </c>
      <c r="S37" s="37">
        <v>10464.045783894</v>
      </c>
      <c r="T37" s="37">
        <v>1297.6213541069801</v>
      </c>
      <c r="U37" s="37">
        <v>13727.957495091099</v>
      </c>
      <c r="V37" s="37">
        <v>1712.01733530621</v>
      </c>
      <c r="W37" s="37">
        <v>190.99681069054699</v>
      </c>
      <c r="X37" s="37">
        <v>3601.8764492593</v>
      </c>
      <c r="Y37" s="37">
        <v>1619.3707747872099</v>
      </c>
      <c r="Z37" s="37">
        <v>853.93038927613998</v>
      </c>
      <c r="AA37" s="37">
        <v>1478.4266076915401</v>
      </c>
      <c r="AB37" s="37">
        <v>2135.4120075997098</v>
      </c>
      <c r="AC37" s="76">
        <f t="shared" si="0"/>
        <v>90611.920512048106</v>
      </c>
      <c r="AD37" s="37">
        <v>78891.360464817204</v>
      </c>
      <c r="AE37" s="77">
        <f>AC37+AD37</f>
        <v>169503.280976865</v>
      </c>
    </row>
    <row r="38" spans="1:33" s="1" customFormat="1">
      <c r="A38" s="32" t="s">
        <v>171</v>
      </c>
      <c r="B38" s="38" t="s">
        <v>172</v>
      </c>
      <c r="C38" s="39" t="s">
        <v>173</v>
      </c>
      <c r="D38" s="40">
        <f>D36+D37</f>
        <v>92205.401252583295</v>
      </c>
      <c r="E38" s="40">
        <f t="shared" ref="E38:AB38" si="3">E36+E37</f>
        <v>3752.2900723522398</v>
      </c>
      <c r="F38" s="40">
        <f t="shared" si="3"/>
        <v>15722.6710602482</v>
      </c>
      <c r="G38" s="40">
        <f t="shared" si="3"/>
        <v>22896.673478964502</v>
      </c>
      <c r="H38" s="40">
        <f t="shared" si="3"/>
        <v>39788.525537007401</v>
      </c>
      <c r="I38" s="40">
        <f t="shared" si="3"/>
        <v>696.66647461554999</v>
      </c>
      <c r="J38" s="40">
        <f t="shared" si="3"/>
        <v>22504.771537312801</v>
      </c>
      <c r="K38" s="40">
        <f t="shared" si="3"/>
        <v>38191.810668685997</v>
      </c>
      <c r="L38" s="40">
        <f t="shared" si="3"/>
        <v>16069.568865175699</v>
      </c>
      <c r="M38" s="40">
        <f t="shared" si="3"/>
        <v>12872.4626779068</v>
      </c>
      <c r="N38" s="40">
        <f t="shared" si="3"/>
        <v>38176.6565499793</v>
      </c>
      <c r="O38" s="40">
        <f t="shared" si="3"/>
        <v>36844.892672994203</v>
      </c>
      <c r="P38" s="40">
        <f t="shared" si="3"/>
        <v>2276.5308504056202</v>
      </c>
      <c r="Q38" s="40">
        <f t="shared" si="3"/>
        <v>15455.430948531</v>
      </c>
      <c r="R38" s="40">
        <f t="shared" si="3"/>
        <v>310729.06610196998</v>
      </c>
      <c r="S38" s="40">
        <f t="shared" si="3"/>
        <v>79325.515024128006</v>
      </c>
      <c r="T38" s="40">
        <f t="shared" si="3"/>
        <v>22227.2495896703</v>
      </c>
      <c r="U38" s="40">
        <f t="shared" si="3"/>
        <v>78054.665118007702</v>
      </c>
      <c r="V38" s="40">
        <f t="shared" si="3"/>
        <v>52582.5129460475</v>
      </c>
      <c r="W38" s="40">
        <f t="shared" si="3"/>
        <v>17506.208980933101</v>
      </c>
      <c r="X38" s="40">
        <f t="shared" si="3"/>
        <v>51102.925865187601</v>
      </c>
      <c r="Y38" s="40">
        <f t="shared" si="3"/>
        <v>23013.188187411601</v>
      </c>
      <c r="Z38" s="40">
        <f t="shared" si="3"/>
        <v>11948.9956690609</v>
      </c>
      <c r="AA38" s="40">
        <f t="shared" si="3"/>
        <v>15633.926372091501</v>
      </c>
      <c r="AB38" s="40">
        <f t="shared" si="3"/>
        <v>39428.065704890003</v>
      </c>
      <c r="AC38" s="78">
        <f t="shared" si="0"/>
        <v>1059006.6722061599</v>
      </c>
      <c r="AD38" s="79">
        <f>AD36+AD37</f>
        <v>2038717.57841491</v>
      </c>
      <c r="AE38" s="80">
        <f>AE36+AE37</f>
        <v>3097724.2506210702</v>
      </c>
    </row>
    <row r="39" spans="1:33" s="1" customFormat="1">
      <c r="A39" s="41" t="s">
        <v>150</v>
      </c>
      <c r="B39" s="42" t="s">
        <v>174</v>
      </c>
      <c r="C39" s="39" t="s">
        <v>175</v>
      </c>
      <c r="D39" s="40">
        <f>D40-D38</f>
        <v>235010.79020103099</v>
      </c>
      <c r="E39" s="40">
        <f t="shared" ref="E39:AB39" si="4">E40-E38</f>
        <v>2050.9111997178002</v>
      </c>
      <c r="F39" s="40">
        <f t="shared" si="4"/>
        <v>35163.205003467803</v>
      </c>
      <c r="G39" s="40">
        <f t="shared" si="4"/>
        <v>13986.9588892012</v>
      </c>
      <c r="H39" s="40">
        <f t="shared" si="4"/>
        <v>12983.7199122855</v>
      </c>
      <c r="I39" s="40">
        <f t="shared" si="4"/>
        <v>218.722146845407</v>
      </c>
      <c r="J39" s="40">
        <f t="shared" si="4"/>
        <v>21316.1412480611</v>
      </c>
      <c r="K39" s="40">
        <f t="shared" si="4"/>
        <v>16616.7494806951</v>
      </c>
      <c r="L39" s="40">
        <f t="shared" si="4"/>
        <v>1220.97813482425</v>
      </c>
      <c r="M39" s="40">
        <f t="shared" si="4"/>
        <v>4140.8785797222299</v>
      </c>
      <c r="N39" s="40">
        <f t="shared" si="4"/>
        <v>12601.6297382184</v>
      </c>
      <c r="O39" s="40">
        <f t="shared" si="4"/>
        <v>13049.4130685685</v>
      </c>
      <c r="P39" s="40">
        <f t="shared" si="4"/>
        <v>1930.9456519325599</v>
      </c>
      <c r="Q39" s="40">
        <f t="shared" si="4"/>
        <v>28010.597463572001</v>
      </c>
      <c r="R39" s="40">
        <f t="shared" si="4"/>
        <v>163004.16330814199</v>
      </c>
      <c r="S39" s="40">
        <f t="shared" si="4"/>
        <v>140353.71836915801</v>
      </c>
      <c r="T39" s="40">
        <f t="shared" si="4"/>
        <v>24748.593890594901</v>
      </c>
      <c r="U39" s="40">
        <f t="shared" si="4"/>
        <v>46023.170995857101</v>
      </c>
      <c r="V39" s="40">
        <f t="shared" si="4"/>
        <v>33245.050958302098</v>
      </c>
      <c r="W39" s="40">
        <f t="shared" si="4"/>
        <v>33476.754811023398</v>
      </c>
      <c r="X39" s="40">
        <f t="shared" si="4"/>
        <v>116446.309635285</v>
      </c>
      <c r="Y39" s="40">
        <f t="shared" si="4"/>
        <v>51244.704192450597</v>
      </c>
      <c r="Z39" s="40">
        <f t="shared" si="4"/>
        <v>50654.9551606854</v>
      </c>
      <c r="AA39" s="40">
        <f t="shared" si="4"/>
        <v>31781.091288471802</v>
      </c>
      <c r="AB39" s="40">
        <f t="shared" si="4"/>
        <v>41840.668660738098</v>
      </c>
      <c r="AC39" s="81">
        <f t="shared" si="0"/>
        <v>1131120.8219888499</v>
      </c>
      <c r="AD39" s="82"/>
      <c r="AE39" s="83"/>
    </row>
    <row r="40" spans="1:33" s="1" customFormat="1">
      <c r="A40" s="41" t="s">
        <v>176</v>
      </c>
      <c r="B40" s="42" t="s">
        <v>177</v>
      </c>
      <c r="C40" s="39" t="s">
        <v>178</v>
      </c>
      <c r="D40" s="40">
        <v>327216.19145361398</v>
      </c>
      <c r="E40" s="40">
        <v>5803.2012720700404</v>
      </c>
      <c r="F40" s="40">
        <v>50885.876063716001</v>
      </c>
      <c r="G40" s="40">
        <v>36883.632368165701</v>
      </c>
      <c r="H40" s="40">
        <v>52772.245449292801</v>
      </c>
      <c r="I40" s="40">
        <v>915.38862146095698</v>
      </c>
      <c r="J40" s="40">
        <v>43820.912785373897</v>
      </c>
      <c r="K40" s="40">
        <v>54808.560149381097</v>
      </c>
      <c r="L40" s="40">
        <v>17290.546999999999</v>
      </c>
      <c r="M40" s="40">
        <v>17013.341257628999</v>
      </c>
      <c r="N40" s="40">
        <v>50778.286288197698</v>
      </c>
      <c r="O40" s="40">
        <v>49894.305741562697</v>
      </c>
      <c r="P40" s="40">
        <v>4207.4765023381797</v>
      </c>
      <c r="Q40" s="40">
        <v>43466.028412102998</v>
      </c>
      <c r="R40" s="40">
        <v>473733.22941011202</v>
      </c>
      <c r="S40" s="40">
        <v>219679.23339328601</v>
      </c>
      <c r="T40" s="40">
        <v>46975.843480265197</v>
      </c>
      <c r="U40" s="40">
        <v>124077.83611386501</v>
      </c>
      <c r="V40" s="40">
        <v>85827.563904349605</v>
      </c>
      <c r="W40" s="40">
        <v>50982.963791956499</v>
      </c>
      <c r="X40" s="40">
        <v>167549.23550047199</v>
      </c>
      <c r="Y40" s="40">
        <v>74257.892379862198</v>
      </c>
      <c r="Z40" s="40">
        <v>62603.950829746398</v>
      </c>
      <c r="AA40" s="40">
        <v>47415.017660563302</v>
      </c>
      <c r="AB40" s="40">
        <v>81268.734365628101</v>
      </c>
      <c r="AC40" s="81">
        <f t="shared" si="0"/>
        <v>2190127.49419501</v>
      </c>
      <c r="AD40" s="84"/>
      <c r="AE40" s="85"/>
    </row>
    <row r="41" spans="1:33" s="1" customFormat="1">
      <c r="A41" s="41" t="s">
        <v>71</v>
      </c>
      <c r="B41" s="42" t="s">
        <v>179</v>
      </c>
      <c r="C41" s="39" t="s">
        <v>180</v>
      </c>
      <c r="D41" s="40">
        <v>23942.321415747399</v>
      </c>
      <c r="E41" s="40">
        <v>492.01452203369001</v>
      </c>
      <c r="F41" s="40">
        <v>3368.8169494220701</v>
      </c>
      <c r="G41" s="40">
        <v>1446.3505831257401</v>
      </c>
      <c r="H41" s="40">
        <v>54114.009040425</v>
      </c>
      <c r="I41" s="40">
        <v>8107.6875773402398</v>
      </c>
      <c r="J41" s="40">
        <v>57388.872348363897</v>
      </c>
      <c r="K41" s="40">
        <v>29030.798380824599</v>
      </c>
      <c r="L41" s="40">
        <v>65755.912221858802</v>
      </c>
      <c r="M41" s="40">
        <v>57564.929383737799</v>
      </c>
      <c r="N41" s="40">
        <v>17497.669625751299</v>
      </c>
      <c r="O41" s="40">
        <v>62260.0280104419</v>
      </c>
      <c r="P41" s="40">
        <v>108684.87767862499</v>
      </c>
      <c r="Q41" s="40">
        <v>21186.914317231702</v>
      </c>
      <c r="R41" s="40">
        <v>388.85421780479999</v>
      </c>
      <c r="S41" s="40">
        <v>14110.6885376104</v>
      </c>
      <c r="T41" s="40">
        <v>41340.946354891101</v>
      </c>
      <c r="U41" s="40">
        <v>70540.989986737506</v>
      </c>
      <c r="V41" s="40">
        <v>18836.1615294086</v>
      </c>
      <c r="W41" s="40">
        <v>15570.432196166401</v>
      </c>
      <c r="X41" s="40">
        <v>13399.9177277814</v>
      </c>
      <c r="Y41" s="40">
        <v>1305.1621386618001</v>
      </c>
      <c r="Z41" s="40">
        <v>4969.0070764155598</v>
      </c>
      <c r="AA41" s="40">
        <v>11497.9271611117</v>
      </c>
      <c r="AB41" s="40">
        <v>35292.186974695003</v>
      </c>
      <c r="AC41" s="81">
        <f t="shared" si="0"/>
        <v>738093.47595621401</v>
      </c>
      <c r="AD41" s="84"/>
      <c r="AE41" s="85"/>
    </row>
    <row r="42" spans="1:33" s="1" customFormat="1">
      <c r="A42" s="43" t="s">
        <v>72</v>
      </c>
      <c r="B42" s="44" t="s">
        <v>181</v>
      </c>
      <c r="C42" s="45" t="s">
        <v>182</v>
      </c>
      <c r="D42" s="46">
        <f>D40+D41</f>
        <v>351158.51286936097</v>
      </c>
      <c r="E42" s="46">
        <f t="shared" ref="E42:AB42" si="5">E40+E41</f>
        <v>6295.2157941037303</v>
      </c>
      <c r="F42" s="46">
        <f t="shared" si="5"/>
        <v>54254.693013138101</v>
      </c>
      <c r="G42" s="46">
        <f t="shared" si="5"/>
        <v>38329.9829512914</v>
      </c>
      <c r="H42" s="46">
        <f t="shared" si="5"/>
        <v>106886.25448971801</v>
      </c>
      <c r="I42" s="46">
        <f t="shared" si="5"/>
        <v>9023.0761988012</v>
      </c>
      <c r="J42" s="46">
        <f t="shared" si="5"/>
        <v>101209.785133738</v>
      </c>
      <c r="K42" s="46">
        <f t="shared" si="5"/>
        <v>83839.358530205704</v>
      </c>
      <c r="L42" s="46">
        <f t="shared" si="5"/>
        <v>83046.459221858793</v>
      </c>
      <c r="M42" s="46">
        <f t="shared" si="5"/>
        <v>74578.270641366806</v>
      </c>
      <c r="N42" s="46">
        <f t="shared" si="5"/>
        <v>68275.955913949001</v>
      </c>
      <c r="O42" s="46">
        <f t="shared" si="5"/>
        <v>112154.333752005</v>
      </c>
      <c r="P42" s="46">
        <f t="shared" si="5"/>
        <v>112892.354180963</v>
      </c>
      <c r="Q42" s="46">
        <f t="shared" si="5"/>
        <v>64652.942729334703</v>
      </c>
      <c r="R42" s="46">
        <f t="shared" si="5"/>
        <v>474122.08362791699</v>
      </c>
      <c r="S42" s="46">
        <f t="shared" si="5"/>
        <v>233789.92193089699</v>
      </c>
      <c r="T42" s="46">
        <f t="shared" si="5"/>
        <v>88316.789835156305</v>
      </c>
      <c r="U42" s="46">
        <f t="shared" si="5"/>
        <v>194618.82610060199</v>
      </c>
      <c r="V42" s="46">
        <f t="shared" si="5"/>
        <v>104663.72543375799</v>
      </c>
      <c r="W42" s="46">
        <f t="shared" si="5"/>
        <v>66553.395988122895</v>
      </c>
      <c r="X42" s="46">
        <f t="shared" si="5"/>
        <v>180949.153228254</v>
      </c>
      <c r="Y42" s="46">
        <f t="shared" si="5"/>
        <v>75563.054518523903</v>
      </c>
      <c r="Z42" s="46">
        <f t="shared" si="5"/>
        <v>67572.957906161901</v>
      </c>
      <c r="AA42" s="46">
        <f t="shared" si="5"/>
        <v>58912.944821675002</v>
      </c>
      <c r="AB42" s="46">
        <f t="shared" si="5"/>
        <v>116560.921340323</v>
      </c>
      <c r="AC42" s="86">
        <f t="shared" si="0"/>
        <v>2928220.9701512302</v>
      </c>
      <c r="AD42" s="87"/>
      <c r="AE42" s="88"/>
    </row>
    <row r="43" spans="1:33" s="1" customFormat="1">
      <c r="A43" s="47"/>
      <c r="B43" s="47"/>
      <c r="C43" s="47"/>
    </row>
    <row r="44" spans="1:33" s="1" customFormat="1">
      <c r="A44" s="47"/>
      <c r="B44" s="47"/>
      <c r="C44" s="47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</row>
    <row r="45" spans="1:33" s="1" customFormat="1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</row>
    <row r="46" spans="1:33" s="1" customFormat="1">
      <c r="A46" s="47"/>
      <c r="C46" s="47"/>
    </row>
    <row r="47" spans="1:33" s="1" customFormat="1">
      <c r="A47" s="47"/>
      <c r="C47" s="47"/>
    </row>
    <row r="48" spans="1:33" s="1" customFormat="1">
      <c r="A48" s="47"/>
      <c r="C48" s="47"/>
    </row>
    <row r="49" spans="1:3" s="1" customFormat="1">
      <c r="A49" s="47"/>
      <c r="C49" s="47"/>
    </row>
    <row r="50" spans="1:3" s="1" customFormat="1">
      <c r="A50" s="47"/>
      <c r="C50" s="47"/>
    </row>
    <row r="51" spans="1:3" s="1" customFormat="1">
      <c r="A51" s="47"/>
      <c r="C51" s="47"/>
    </row>
    <row r="52" spans="1:3" s="1" customFormat="1">
      <c r="A52" s="47"/>
      <c r="C52" s="47"/>
    </row>
    <row r="53" spans="1:3" s="1" customFormat="1">
      <c r="A53" s="47"/>
      <c r="C53" s="47"/>
    </row>
    <row r="54" spans="1:3" s="1" customFormat="1">
      <c r="A54" s="47"/>
      <c r="C54" s="47"/>
    </row>
    <row r="55" spans="1:3" s="1" customFormat="1">
      <c r="A55" s="47"/>
      <c r="C55" s="47"/>
    </row>
    <row r="56" spans="1:3" s="1" customFormat="1">
      <c r="A56" s="47"/>
      <c r="C56" s="47"/>
    </row>
    <row r="57" spans="1:3" s="1" customFormat="1">
      <c r="A57" s="47"/>
      <c r="C57" s="47"/>
    </row>
    <row r="58" spans="1:3" s="1" customFormat="1">
      <c r="A58" s="47"/>
      <c r="C58" s="47"/>
    </row>
    <row r="59" spans="1:3" s="1" customFormat="1">
      <c r="A59" s="47"/>
      <c r="C59" s="47"/>
    </row>
    <row r="60" spans="1:3" s="1" customFormat="1">
      <c r="A60" s="47"/>
      <c r="C60" s="47"/>
    </row>
    <row r="61" spans="1:3" s="1" customFormat="1">
      <c r="A61" s="47"/>
      <c r="C61" s="47"/>
    </row>
    <row r="62" spans="1:3" s="1" customFormat="1">
      <c r="A62" s="47"/>
      <c r="C62" s="47"/>
    </row>
    <row r="63" spans="1:3" s="1" customFormat="1">
      <c r="A63" s="47"/>
      <c r="C63" s="47"/>
    </row>
    <row r="64" spans="1:3" s="1" customFormat="1">
      <c r="A64" s="47"/>
      <c r="C64" s="47"/>
    </row>
    <row r="65" spans="1:3" s="1" customFormat="1">
      <c r="A65" s="47"/>
      <c r="B65" s="47"/>
      <c r="C65" s="47"/>
    </row>
    <row r="66" spans="1:3" s="1" customFormat="1">
      <c r="A66" s="47"/>
      <c r="B66" s="47"/>
      <c r="C66" s="47"/>
    </row>
    <row r="67" spans="1:3" s="1" customFormat="1">
      <c r="A67" s="47"/>
      <c r="B67" s="47"/>
      <c r="C67" s="47"/>
    </row>
    <row r="68" spans="1:3" s="1" customFormat="1">
      <c r="A68" s="47"/>
      <c r="B68" s="47"/>
      <c r="C68" s="47"/>
    </row>
    <row r="69" spans="1:3" s="1" customFormat="1">
      <c r="A69" s="47"/>
      <c r="B69" s="47"/>
      <c r="C69" s="47"/>
    </row>
    <row r="70" spans="1:3" s="1" customFormat="1">
      <c r="A70" s="47"/>
      <c r="B70" s="47"/>
      <c r="C70" s="47"/>
    </row>
    <row r="71" spans="1:3" s="1" customFormat="1">
      <c r="A71" s="47"/>
      <c r="B71" s="47"/>
      <c r="C71" s="47"/>
    </row>
    <row r="72" spans="1:3" s="1" customFormat="1">
      <c r="A72" s="47"/>
      <c r="B72" s="47"/>
      <c r="C72" s="47"/>
    </row>
    <row r="73" spans="1:3" s="1" customFormat="1">
      <c r="A73" s="47"/>
      <c r="B73" s="47"/>
      <c r="C73" s="47"/>
    </row>
    <row r="74" spans="1:3" s="1" customFormat="1">
      <c r="A74" s="47"/>
      <c r="B74" s="47"/>
      <c r="C74" s="47"/>
    </row>
    <row r="75" spans="1:3" s="1" customFormat="1">
      <c r="A75" s="47"/>
      <c r="B75" s="47"/>
      <c r="C75" s="47"/>
    </row>
    <row r="76" spans="1:3" s="1" customFormat="1">
      <c r="A76" s="47"/>
      <c r="B76" s="47"/>
      <c r="C76" s="47"/>
    </row>
    <row r="77" spans="1:3" s="1" customFormat="1">
      <c r="A77" s="47"/>
      <c r="B77" s="47"/>
      <c r="C77" s="47"/>
    </row>
    <row r="78" spans="1:3" s="1" customFormat="1">
      <c r="A78" s="47"/>
      <c r="B78" s="47"/>
      <c r="C78" s="47"/>
    </row>
    <row r="79" spans="1:3" s="1" customFormat="1">
      <c r="A79" s="47"/>
      <c r="B79" s="47"/>
      <c r="C79" s="47"/>
    </row>
    <row r="80" spans="1:3" s="1" customFormat="1">
      <c r="A80" s="47"/>
      <c r="B80" s="47"/>
      <c r="C80" s="47"/>
    </row>
    <row r="81" spans="1:3" s="1" customFormat="1">
      <c r="A81" s="47"/>
      <c r="B81" s="47"/>
      <c r="C81" s="47"/>
    </row>
    <row r="82" spans="1:3" s="1" customFormat="1">
      <c r="A82" s="47"/>
      <c r="B82" s="47"/>
      <c r="C82" s="47"/>
    </row>
    <row r="83" spans="1:3" s="1" customFormat="1">
      <c r="A83" s="47"/>
      <c r="B83" s="47"/>
      <c r="C83" s="47"/>
    </row>
    <row r="84" spans="1:3" s="1" customFormat="1">
      <c r="A84" s="47"/>
      <c r="B84" s="47"/>
      <c r="C84" s="47"/>
    </row>
    <row r="85" spans="1:3" s="1" customFormat="1">
      <c r="A85" s="47"/>
      <c r="B85" s="47"/>
      <c r="C85" s="47"/>
    </row>
    <row r="86" spans="1:3" s="1" customFormat="1">
      <c r="A86" s="47"/>
      <c r="B86" s="47"/>
      <c r="C86" s="47"/>
    </row>
    <row r="87" spans="1:3" s="1" customFormat="1">
      <c r="A87" s="47"/>
      <c r="B87" s="47"/>
      <c r="C87" s="47"/>
    </row>
    <row r="88" spans="1:3" s="1" customFormat="1">
      <c r="A88" s="47"/>
      <c r="B88" s="47"/>
      <c r="C88" s="47"/>
    </row>
    <row r="89" spans="1:3" s="1" customFormat="1">
      <c r="A89" s="47"/>
      <c r="B89" s="47"/>
      <c r="C89" s="47"/>
    </row>
    <row r="90" spans="1:3" s="1" customFormat="1">
      <c r="A90" s="47"/>
      <c r="B90" s="47"/>
      <c r="C90" s="47"/>
    </row>
    <row r="91" spans="1:3" s="1" customFormat="1">
      <c r="A91" s="47"/>
      <c r="B91" s="47"/>
      <c r="C91" s="47"/>
    </row>
    <row r="92" spans="1:3" s="1" customFormat="1">
      <c r="A92" s="47"/>
      <c r="B92" s="47"/>
      <c r="C92" s="47"/>
    </row>
    <row r="93" spans="1:3" s="1" customFormat="1">
      <c r="A93" s="47"/>
      <c r="B93" s="47"/>
      <c r="C93" s="47"/>
    </row>
    <row r="94" spans="1:3" s="1" customFormat="1">
      <c r="A94" s="47"/>
      <c r="B94" s="47"/>
      <c r="C94" s="47"/>
    </row>
    <row r="95" spans="1:3" s="1" customFormat="1">
      <c r="A95" s="47"/>
      <c r="B95" s="47"/>
      <c r="C95" s="47"/>
    </row>
    <row r="96" spans="1:3" s="1" customFormat="1">
      <c r="A96" s="47"/>
      <c r="B96" s="47"/>
      <c r="C96" s="47"/>
    </row>
    <row r="97" spans="1:3" s="1" customFormat="1">
      <c r="A97" s="47"/>
      <c r="B97" s="47"/>
      <c r="C97" s="47"/>
    </row>
    <row r="98" spans="1:3" s="1" customFormat="1">
      <c r="A98" s="47"/>
      <c r="B98" s="47"/>
      <c r="C98" s="47"/>
    </row>
    <row r="99" spans="1:3" s="1" customFormat="1">
      <c r="A99" s="47"/>
      <c r="B99" s="47"/>
      <c r="C99" s="47"/>
    </row>
    <row r="100" spans="1:3" s="1" customFormat="1">
      <c r="A100" s="47"/>
      <c r="B100" s="47"/>
      <c r="C100" s="47"/>
    </row>
    <row r="101" spans="1:3" s="1" customFormat="1">
      <c r="A101" s="47"/>
      <c r="B101" s="47"/>
      <c r="C101" s="47"/>
    </row>
    <row r="102" spans="1:3" s="1" customFormat="1">
      <c r="A102" s="47"/>
      <c r="B102" s="47"/>
      <c r="C102" s="47"/>
    </row>
    <row r="103" spans="1:3" s="1" customFormat="1">
      <c r="A103" s="47"/>
      <c r="B103" s="47"/>
      <c r="C103" s="47"/>
    </row>
    <row r="104" spans="1:3" s="1" customFormat="1">
      <c r="A104" s="47"/>
      <c r="B104" s="47"/>
      <c r="C104" s="47"/>
    </row>
    <row r="105" spans="1:3" s="1" customFormat="1">
      <c r="A105" s="47"/>
      <c r="B105" s="47"/>
      <c r="C105" s="47"/>
    </row>
    <row r="106" spans="1:3" s="1" customFormat="1">
      <c r="A106" s="47"/>
      <c r="B106" s="47"/>
      <c r="C106" s="47"/>
    </row>
    <row r="107" spans="1:3" s="1" customFormat="1">
      <c r="A107" s="47"/>
      <c r="B107" s="47"/>
      <c r="C107" s="47"/>
    </row>
    <row r="108" spans="1:3" s="1" customFormat="1">
      <c r="A108" s="47"/>
      <c r="B108" s="47"/>
      <c r="C108" s="47"/>
    </row>
    <row r="109" spans="1:3" s="1" customFormat="1">
      <c r="A109" s="47"/>
      <c r="B109" s="47"/>
      <c r="C109" s="47"/>
    </row>
    <row r="110" spans="1:3" s="1" customFormat="1">
      <c r="A110" s="47"/>
      <c r="B110" s="47"/>
      <c r="C110" s="47"/>
    </row>
    <row r="111" spans="1:3" s="1" customFormat="1">
      <c r="A111" s="47"/>
      <c r="B111" s="47"/>
      <c r="C111" s="47"/>
    </row>
    <row r="112" spans="1:3" s="1" customFormat="1">
      <c r="A112" s="47"/>
      <c r="B112" s="47"/>
      <c r="C112" s="47"/>
    </row>
    <row r="113" spans="1:3" s="1" customFormat="1">
      <c r="A113" s="47"/>
      <c r="B113" s="47"/>
      <c r="C113" s="47"/>
    </row>
    <row r="114" spans="1:3" s="1" customFormat="1">
      <c r="A114" s="47"/>
      <c r="B114" s="47"/>
      <c r="C114" s="47"/>
    </row>
    <row r="115" spans="1:3" s="1" customFormat="1">
      <c r="A115" s="47"/>
      <c r="B115" s="47"/>
      <c r="C115" s="47"/>
    </row>
    <row r="116" spans="1:3" s="1" customFormat="1">
      <c r="A116" s="47"/>
      <c r="B116" s="47"/>
      <c r="C116" s="47"/>
    </row>
    <row r="117" spans="1:3" s="1" customFormat="1">
      <c r="A117" s="47"/>
      <c r="B117" s="47"/>
      <c r="C117" s="47"/>
    </row>
    <row r="118" spans="1:3" s="1" customFormat="1">
      <c r="A118" s="47"/>
      <c r="B118" s="47"/>
      <c r="C118" s="47"/>
    </row>
    <row r="119" spans="1:3" s="1" customFormat="1">
      <c r="A119" s="47"/>
      <c r="B119" s="47"/>
      <c r="C119" s="47"/>
    </row>
    <row r="120" spans="1:3" s="1" customFormat="1">
      <c r="A120" s="47"/>
      <c r="B120" s="47"/>
      <c r="C120" s="47"/>
    </row>
    <row r="121" spans="1:3" s="1" customFormat="1">
      <c r="A121" s="47"/>
      <c r="B121" s="47"/>
      <c r="C121" s="47"/>
    </row>
    <row r="122" spans="1:3" s="1" customFormat="1">
      <c r="A122" s="47"/>
      <c r="B122" s="47"/>
      <c r="C122" s="47"/>
    </row>
    <row r="123" spans="1:3" s="1" customFormat="1">
      <c r="A123" s="47"/>
      <c r="B123" s="47"/>
      <c r="C123" s="47"/>
    </row>
    <row r="124" spans="1:3" s="1" customFormat="1">
      <c r="A124" s="47"/>
      <c r="B124" s="47"/>
      <c r="C124" s="47"/>
    </row>
    <row r="125" spans="1:3" s="1" customFormat="1">
      <c r="A125" s="47"/>
      <c r="B125" s="47"/>
      <c r="C125" s="47"/>
    </row>
    <row r="126" spans="1:3" s="1" customFormat="1">
      <c r="A126" s="47"/>
      <c r="B126" s="47"/>
      <c r="C126" s="47"/>
    </row>
    <row r="127" spans="1:3" s="1" customFormat="1">
      <c r="A127" s="47"/>
      <c r="B127" s="47"/>
      <c r="C127" s="47"/>
    </row>
    <row r="128" spans="1:3" s="1" customFormat="1">
      <c r="A128" s="47"/>
      <c r="B128" s="47"/>
      <c r="C128" s="47"/>
    </row>
  </sheetData>
  <sheetProtection selectLockedCells="1" selectUnlockedCells="1"/>
  <mergeCells count="1">
    <mergeCell ref="A6:B9"/>
  </mergeCells>
  <conditionalFormatting sqref="AG11:AG36">
    <cfRule type="cellIs" dxfId="0" priority="1" operator="lessThan">
      <formula>0</formula>
    </cfRule>
  </conditionalFormatting>
  <hyperlinks>
    <hyperlink ref="A1" location="'Permbajtja-Content'!A1" display="Tabela Input-Output me çmime bazë (industri x industri)" xr:uid="{00000000-0004-0000-0800-000000000000}"/>
    <hyperlink ref="A3" location="'Permbajtja-Content'!A1" display="Symmetric Input-Output Table at basic prices (industries x  industries)" xr:uid="{00000000-0004-0000-0800-000001000000}"/>
  </hyperlinks>
  <pageMargins left="0.7" right="0.7" top="0.78749999999999998" bottom="0.78749999999999998" header="0.51180555555555596" footer="0.51180555555555596"/>
  <pageSetup firstPageNumber="0" orientation="portrait" useFirstPageNumber="1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Kapaku-Cover</vt:lpstr>
      <vt:lpstr>Permbajtja-Content</vt:lpstr>
      <vt:lpstr>sup09pp</vt:lpstr>
      <vt:lpstr>use09pp</vt:lpstr>
      <vt:lpstr>sup10pp</vt:lpstr>
      <vt:lpstr>use10pp</vt:lpstr>
      <vt:lpstr>sup11pp</vt:lpstr>
      <vt:lpstr>use11pp</vt:lpstr>
      <vt:lpstr>siot_11</vt:lpstr>
      <vt:lpstr>'Kapaku-Cover'!Print_Area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Alketa Spartaku</cp:lastModifiedBy>
  <dcterms:created xsi:type="dcterms:W3CDTF">2006-09-16T00:00:00Z</dcterms:created>
  <dcterms:modified xsi:type="dcterms:W3CDTF">2025-03-27T14:29:33Z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C7A3C4AB393E4539BD7F233F1DAC7A67_13</vt:lpwstr>
  </property>
  <property fmtid="{D5CDD505-2E9C-101B-9397-08002B2CF9AE}" pid="3" name="KSOProductBuildVer">
    <vt:lpwstr>2057-12.2.0.20326</vt:lpwstr>
  </property>
</Properties>
</file>