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 tabRatio="745"/>
  </bookViews>
  <sheets>
    <sheet name="Kapaku-Cover" sheetId="17" r:id="rId1"/>
    <sheet name="Permbajtja-Content" sheetId="15" r:id="rId2"/>
    <sheet name="_tab_1" sheetId="4" r:id="rId3"/>
    <sheet name="_tab_2" sheetId="5" r:id="rId4"/>
    <sheet name="_tab_3" sheetId="6" r:id="rId5"/>
    <sheet name="_tab_4" sheetId="7" r:id="rId6"/>
    <sheet name="_tab_5" sheetId="8" r:id="rId7"/>
    <sheet name="_tab_6" sheetId="9" r:id="rId8"/>
    <sheet name="_tab_7" sheetId="14" r:id="rId9"/>
    <sheet name="_tab_8" sheetId="11" r:id="rId10"/>
    <sheet name="_tab_9" sheetId="12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ad" localSheetId="4">#REF!</definedName>
    <definedName name="ad" localSheetId="5">#REF!</definedName>
    <definedName name="ad" localSheetId="6">#REF!</definedName>
    <definedName name="ad" localSheetId="7">#REF!</definedName>
    <definedName name="ad" localSheetId="8">#REF!</definedName>
    <definedName name="ad" localSheetId="9">#REF!</definedName>
    <definedName name="ad" localSheetId="10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 localSheetId="4">#REF!</definedName>
    <definedName name="datab" localSheetId="5">#REF!</definedName>
    <definedName name="datab" localSheetId="6">#REF!</definedName>
    <definedName name="datab" localSheetId="7">#REF!</definedName>
    <definedName name="datab" localSheetId="8">#REF!</definedName>
    <definedName name="datab" localSheetId="9">#REF!</definedName>
    <definedName name="datab" localSheetId="10">#REF!</definedName>
    <definedName name="datab">#REF!</definedName>
    <definedName name="Database" localSheetId="4">#REF!</definedName>
    <definedName name="Database" localSheetId="5">#REF!</definedName>
    <definedName name="Database" localSheetId="6">#REF!</definedName>
    <definedName name="Database" localSheetId="7">#REF!</definedName>
    <definedName name="Database" localSheetId="8">#REF!</definedName>
    <definedName name="Database" localSheetId="9">#REF!</definedName>
    <definedName name="Database" localSheetId="10">#REF!</definedName>
    <definedName name="Database">#REF!</definedName>
    <definedName name="dfd" localSheetId="4">#REF!</definedName>
    <definedName name="dfd" localSheetId="5">#REF!</definedName>
    <definedName name="dfd" localSheetId="6">#REF!</definedName>
    <definedName name="dfd" localSheetId="7">#REF!</definedName>
    <definedName name="dfd" localSheetId="8">#REF!</definedName>
    <definedName name="dfd" localSheetId="9">#REF!</definedName>
    <definedName name="dfd" localSheetId="10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other2">OFFSET('[1]Other 92'!$V$2,'[1]Other 92'!$X$1,0,1,5)</definedName>
    <definedName name="_xlnm.Print_Area" localSheetId="4">_tab_3!$A$1:$X$4</definedName>
    <definedName name="_xlnm.Print_Area" localSheetId="5">_tab_4!$A$1:$Z$4</definedName>
    <definedName name="_xlnm.Print_Area" localSheetId="6">_tab_5!$A$1:$AA$4</definedName>
    <definedName name="_xlnm.Print_Area" localSheetId="7">_tab_6!$A$1:$Z$4</definedName>
    <definedName name="_xlnm.Print_Area" localSheetId="8">_tab_7!$A$2:$Z$4</definedName>
    <definedName name="_xlnm.Print_Area" localSheetId="9">_tab_8!$A$1:$AA$3</definedName>
    <definedName name="_xlnm.Print_Area" localSheetId="10">_tab_9!$A$1:$Z$3</definedName>
    <definedName name="_xlnm.Print_Area" localSheetId="0">'Kapaku-Cover'!$A$1:$J$48</definedName>
    <definedName name="Prov">OFFSET([3]Admin!$Y$2,[3]Admin!$X$1,0,1,8)</definedName>
    <definedName name="renta05">'[4]ConstantePisani(25)'!$G$50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hih">OFFSET([5]FromMoF!$A$61,[5]FromMoF!$D$78,1,1,8)</definedName>
    <definedName name="SubPermbledhese" localSheetId="4">#REF!</definedName>
    <definedName name="SubPermbledhese" localSheetId="5">#REF!</definedName>
    <definedName name="SubPermbledhese" localSheetId="6">#REF!</definedName>
    <definedName name="SubPermbledhese" localSheetId="7">#REF!</definedName>
    <definedName name="SubPermbledhese" localSheetId="8">#REF!</definedName>
    <definedName name="SubPermbledhese" localSheetId="9">#REF!</definedName>
    <definedName name="SubPermbledhese" localSheetId="10">#REF!</definedName>
    <definedName name="SubPermbledhese">#REF!</definedName>
    <definedName name="Taxes_constp_2010" localSheetId="4">#REF!</definedName>
    <definedName name="Taxes_constp_2010" localSheetId="5">#REF!</definedName>
    <definedName name="Taxes_constp_2010" localSheetId="6">#REF!</definedName>
    <definedName name="Taxes_constp_2010" localSheetId="7">#REF!</definedName>
    <definedName name="Taxes_constp_2010" localSheetId="8">#REF!</definedName>
    <definedName name="Taxes_constp_2010" localSheetId="9">#REF!</definedName>
    <definedName name="Taxes_constp_2010" localSheetId="10">#REF!</definedName>
    <definedName name="Taxes_constp_2010">#REF!</definedName>
    <definedName name="x">[2]Temp!$L$4:$L$23</definedName>
    <definedName name="y">[2]Temp!$D$4:$D$23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<sst xmlns="http://schemas.openxmlformats.org/spreadsheetml/2006/main" count="672" uniqueCount="149">
  <si>
    <t>Publikuar: 27.03.2025</t>
  </si>
  <si>
    <t>Për pyetje në lidhje me këtë publikimi ju lutemi të kontaktoni:</t>
  </si>
  <si>
    <t>Tel +(355) 4 2222411 / +(355) 4 2233356 | Fax +(355) 4 2228300 ose E-Mail: info@instat.gov.al</t>
  </si>
  <si>
    <t>© Instituti i Statistikave, Tiranë 2025</t>
  </si>
  <si>
    <t xml:space="preserve">Riprodhimi dhe shpërndarja e plotë apo e pjesëshme janë të lejuara duke marrë të mirëqënë referimin si burim. </t>
  </si>
  <si>
    <t>tab 1</t>
  </si>
  <si>
    <t>tab 2</t>
  </si>
  <si>
    <t>tab 3</t>
  </si>
  <si>
    <t>tab 4</t>
  </si>
  <si>
    <t>tab 5</t>
  </si>
  <si>
    <t>tab 6</t>
  </si>
  <si>
    <t>tab 7</t>
  </si>
  <si>
    <t>tab 8.1</t>
  </si>
  <si>
    <t>tab 9</t>
  </si>
  <si>
    <t>TREGUESIT KRYESORË MAKROEKONOMIKË</t>
  </si>
  <si>
    <t>MAIN MACROECONOMIC INDICATORS</t>
  </si>
  <si>
    <t>Viti</t>
  </si>
  <si>
    <t>Produkti Brëndshëm Bruto me çmime korrente (në milion lekë)</t>
  </si>
  <si>
    <t>Të ardhurat kombëtare bruto (në milion lekë)</t>
  </si>
  <si>
    <t xml:space="preserve">Rritja reale vjetore e PBB me çmime konstante krahasuar me vitin e mëparshëm, në % </t>
  </si>
  <si>
    <t>Year</t>
  </si>
  <si>
    <t>Gross domestic product at current prices (in million ALL)</t>
  </si>
  <si>
    <t>Gross National  Income (in million ALL)</t>
  </si>
  <si>
    <t>Annual real growth of GDP at constant prices compared to previous year, in %</t>
  </si>
  <si>
    <t>2023*</t>
  </si>
  <si>
    <t>2023* Gjysëm-finale / Semifinal data</t>
  </si>
  <si>
    <t>PRODHIMI I BRENDSHËM BRUTO SIPAS METODËS SË PRODHIMIT</t>
  </si>
  <si>
    <t>GROSS DOMESTIC PRODUCT BY PRODUCTION APPROACH</t>
  </si>
  <si>
    <t>( 1995 – 2023*, me çmime korrente / at current prices )</t>
  </si>
  <si>
    <t>Prodhimi</t>
  </si>
  <si>
    <t>Konsumi Ndërmjetës</t>
  </si>
  <si>
    <t xml:space="preserve">Vlera e Shtuar Bruto  </t>
  </si>
  <si>
    <t>Taksa neto mbi produktet</t>
  </si>
  <si>
    <t>PBB me çmimet e tregut</t>
  </si>
  <si>
    <t>Output</t>
  </si>
  <si>
    <t>Intermediate Consumption</t>
  </si>
  <si>
    <t xml:space="preserve">Gross Value Added </t>
  </si>
  <si>
    <t>Net taxes on products</t>
  </si>
  <si>
    <t xml:space="preserve">GDP at market prices  </t>
  </si>
  <si>
    <t>(3=1-2)</t>
  </si>
  <si>
    <t xml:space="preserve"> 6=(3+4-5)</t>
  </si>
  <si>
    <t>PRODHIMI SIPAS AKTIVITETIT EKONOMIK</t>
  </si>
  <si>
    <t>OUTPUT BY ECONOMIC ACTIVITIES</t>
  </si>
  <si>
    <t>( 1996-2023*, me çmime korrente / at current prices )</t>
  </si>
  <si>
    <t>në milion Lekë/ in million ALL</t>
  </si>
  <si>
    <t>Kodi</t>
  </si>
  <si>
    <t>NVE Rev.2</t>
  </si>
  <si>
    <t>Aktiviteti ekonomik</t>
  </si>
  <si>
    <t>Vitet/Years</t>
  </si>
  <si>
    <t>Economic activities</t>
  </si>
  <si>
    <t>Code</t>
  </si>
  <si>
    <t>Nace Rev.2</t>
  </si>
  <si>
    <t>A1</t>
  </si>
  <si>
    <t>01-03</t>
  </si>
  <si>
    <t>Bujqësia, pyjet dhe peshkimi</t>
  </si>
  <si>
    <t xml:space="preserve">Agriculture, forestry and fishing </t>
  </si>
  <si>
    <t>A2</t>
  </si>
  <si>
    <t>05-09</t>
  </si>
  <si>
    <t>Industria nxjerrëse</t>
  </si>
  <si>
    <t>Mining and quarrying industry</t>
  </si>
  <si>
    <t>A3</t>
  </si>
  <si>
    <t>10-33</t>
  </si>
  <si>
    <t>Industria përpunuese</t>
  </si>
  <si>
    <t>Manufacturing industry</t>
  </si>
  <si>
    <t>A4</t>
  </si>
  <si>
    <t>Energjia elektrike, gazi, avulli dhe furnizimi me ajër të kondicionuar</t>
  </si>
  <si>
    <t>Electricity, gas, steam and air conditioning supply</t>
  </si>
  <si>
    <t>A5</t>
  </si>
  <si>
    <t>36-39</t>
  </si>
  <si>
    <t>Furnizimi me ujë, aktivitetet e trajtimit dhe menaxhimit të mbeturinave, mbetjeve</t>
  </si>
  <si>
    <t>Water supply; sewerage, waste management and remediation activities</t>
  </si>
  <si>
    <t>A6</t>
  </si>
  <si>
    <t>41-43</t>
  </si>
  <si>
    <t>Ndërtimi</t>
  </si>
  <si>
    <t>Construction</t>
  </si>
  <si>
    <t>A7</t>
  </si>
  <si>
    <t>45-47</t>
  </si>
  <si>
    <t>Tregtia me shumicë dhe me pakicë; riparimi i automjeteve dhe motorcikletave</t>
  </si>
  <si>
    <t xml:space="preserve">Wholesale and retail trade; repair of motor vehicles and motorcycles </t>
  </si>
  <si>
    <t>A8</t>
  </si>
  <si>
    <t>49-53</t>
  </si>
  <si>
    <t>Transporti dhe magazinimi</t>
  </si>
  <si>
    <t>Transportation and storage</t>
  </si>
  <si>
    <t>A9</t>
  </si>
  <si>
    <t>55-56</t>
  </si>
  <si>
    <t>Akomodimi dhe shërbimi ushqimor</t>
  </si>
  <si>
    <t>Accommodation and food service activities</t>
  </si>
  <si>
    <t>A10</t>
  </si>
  <si>
    <t>58-63</t>
  </si>
  <si>
    <t xml:space="preserve">Informacioni dhe komunikacioni </t>
  </si>
  <si>
    <t>Information and communication</t>
  </si>
  <si>
    <t>A11</t>
  </si>
  <si>
    <t>64-66</t>
  </si>
  <si>
    <t xml:space="preserve">Aktivitete financiare dhe të sigurimit </t>
  </si>
  <si>
    <t>Financial and insurance activities</t>
  </si>
  <si>
    <t>A12</t>
  </si>
  <si>
    <t xml:space="preserve">Aktivitete të pasurive të paluajtshme </t>
  </si>
  <si>
    <t>Real estate activities</t>
  </si>
  <si>
    <t>A13</t>
  </si>
  <si>
    <t>69-75</t>
  </si>
  <si>
    <t>Aktivitete profesionale, shkencore dhe teknike</t>
  </si>
  <si>
    <t>Professional, scientific and technical activities</t>
  </si>
  <si>
    <t>A14</t>
  </si>
  <si>
    <t>77-82</t>
  </si>
  <si>
    <t xml:space="preserve">Shërbime administrative dhe mbështetëse </t>
  </si>
  <si>
    <t>Administrative and support service activities</t>
  </si>
  <si>
    <t>A15</t>
  </si>
  <si>
    <t>Administrim publik dhe mbrojtja; sigurimi social i detyrueshëm</t>
  </si>
  <si>
    <t>Public administration and defence; compulsory social security</t>
  </si>
  <si>
    <t>A16</t>
  </si>
  <si>
    <t>Arsimimi</t>
  </si>
  <si>
    <t>Education</t>
  </si>
  <si>
    <t>A17</t>
  </si>
  <si>
    <t>86-88</t>
  </si>
  <si>
    <t>Shëndetësia dhe aktivitete të punës sociale</t>
  </si>
  <si>
    <t>Human health and social work activities</t>
  </si>
  <si>
    <t>A18</t>
  </si>
  <si>
    <t>90-93</t>
  </si>
  <si>
    <t>Arte, argëtim dhe çlodhje</t>
  </si>
  <si>
    <t xml:space="preserve">Arts, entertainment and recreation </t>
  </si>
  <si>
    <t>A19</t>
  </si>
  <si>
    <t>94-98</t>
  </si>
  <si>
    <t xml:space="preserve">Aktivitete të tjera shërbimi; </t>
  </si>
  <si>
    <t xml:space="preserve">Other service activities </t>
  </si>
  <si>
    <t xml:space="preserve">PRODHIMI TOTAL </t>
  </si>
  <si>
    <t>TOTAL OUTPUT</t>
  </si>
  <si>
    <t>KONSUMI NDËRMJETËS SIPAS AKTIVITETIT EKONOMIK</t>
  </si>
  <si>
    <t>INTERMEDIATE CONSUMPTION BY ECONOMIC AKTIVITIES</t>
  </si>
  <si>
    <t>( 1996- 2023*, me çmime korrente / at current prices )</t>
  </si>
  <si>
    <t xml:space="preserve">KONSUMI NDËRMJETËS TOTAL </t>
  </si>
  <si>
    <t>TOTAL INTERMEDIATE CONSUMPTION</t>
  </si>
  <si>
    <t>PRODHIMI I BRENDSHËM BRUTO SIPAS AKTIVITETIT EKONOMIK</t>
  </si>
  <si>
    <t>GROSS DOMESTIC PRODUCT BY ECONOMIC ACTIVITIES</t>
  </si>
  <si>
    <t>Vlera e Shtuar Bruto  me çmime bazë</t>
  </si>
  <si>
    <t>GVA at basic prices</t>
  </si>
  <si>
    <t xml:space="preserve"> Net taxes on products</t>
  </si>
  <si>
    <t>PBB ME ÇMIMET E TREGUT</t>
  </si>
  <si>
    <t>GDP at market prices</t>
  </si>
  <si>
    <t>( 1996- 2023*, me çmimet e vitit të mëparshëm / at prices of previous year )</t>
  </si>
  <si>
    <t>RRITJA REALE VJETORE E PRODHIMIT TË BRENDSHËM BRUTO SIPAS AKTIVITETIT EKONOMIK</t>
  </si>
  <si>
    <t>ANNUAL REAL GROWTH OF GROSS DOMESTIC PRODUCT  BY ECONOMIC ACTIVITIES</t>
  </si>
  <si>
    <t>( 1996 – 2023*, me çmimet e vitit të mëparshëm / compared with prices of previous year )</t>
  </si>
  <si>
    <t>Në %  /  In %</t>
  </si>
  <si>
    <t>STRUKTURA E PRODHIMIT TË BRENDSHËM BRUTO SIPAS AKTIVITETIT EKONOMIK</t>
  </si>
  <si>
    <t>STRUCTURE OF GROSS DOMESTIC PRODUCTION BY ECONOMIC ACTIVITIES</t>
  </si>
  <si>
    <t>( 1995– 2023*, me çmime korrente / current prices )</t>
  </si>
  <si>
    <t>KONTRIBUTI I SEKTORËVE EKONOMIKË NË RRITJEN REALE TË PRODHIMIT TË BRËNDSHËM BRUTO</t>
  </si>
  <si>
    <t xml:space="preserve">THE CONTRIBUTION OF ECONOMIC SECTORS TO THE REAL GDP GROWTH </t>
  </si>
  <si>
    <t>Në % / in 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</si>
</sst>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_(* #,##0.00_);_(* \(#,##0.00\);_(* &quot;-&quot;??_);_(@_)"/>
    <numFmt numFmtId="177" formatCode="@\ *."/>
    <numFmt numFmtId="178" formatCode="\ \ \ \ \ \ \ \ \ \ @\ *."/>
    <numFmt numFmtId="179" formatCode="\ \ \ \ \ \ \ \ \ \ \ \ @\ *."/>
    <numFmt numFmtId="180" formatCode="\ \ \ \ \ \ \ \ \ \ \ \ @"/>
    <numFmt numFmtId="181" formatCode="\ \ \ \ \ \ \ \ \ \ \ \ \ @\ *."/>
    <numFmt numFmtId="182" formatCode="\ @\ *."/>
    <numFmt numFmtId="183" formatCode="\ @"/>
    <numFmt numFmtId="184" formatCode="\ \ @\ *."/>
    <numFmt numFmtId="185" formatCode="\ \ @"/>
    <numFmt numFmtId="186" formatCode="\ \ \ @\ *."/>
    <numFmt numFmtId="187" formatCode="\ \ \ @"/>
    <numFmt numFmtId="188" formatCode="\ \ \ \ @\ *."/>
    <numFmt numFmtId="189" formatCode="\ \ \ \ @"/>
    <numFmt numFmtId="190" formatCode="\ \ \ \ \ \ @\ *."/>
    <numFmt numFmtId="191" formatCode="\ \ \ \ \ \ @"/>
    <numFmt numFmtId="192" formatCode="\ \ \ \ \ \ \ @\ *."/>
    <numFmt numFmtId="193" formatCode="\ \ \ \ \ \ \ \ \ @\ *."/>
    <numFmt numFmtId="194" formatCode="\ \ \ \ \ \ \ \ \ @"/>
    <numFmt numFmtId="195" formatCode="&quot;IR£&quot;#,##0;\-&quot;IR£&quot;#,##0"/>
    <numFmt numFmtId="196" formatCode="mmmm\ d\,\ yyyy"/>
    <numFmt numFmtId="197" formatCode="_-* #,##0_?_._-;\-* #,##0_?_._-;_-* &quot;-&quot;_?_._-;_-@_-"/>
    <numFmt numFmtId="198" formatCode="_-* #,##0.00_?_._-;\-* #,##0.00_?_._-;_-* &quot;-&quot;??_?_._-;_-@_-"/>
    <numFmt numFmtId="199" formatCode="_(&quot;$&quot;* #,##0_);_(&quot;$&quot;* \(#,##0\);_(&quot;$&quot;* &quot;-&quot;_);_(@_)"/>
    <numFmt numFmtId="200" formatCode="_(&quot;$&quot;* #,##0.00_);_(&quot;$&quot;* \(#,##0.00\);_(&quot;$&quot;* &quot;-&quot;??_);_(@_)"/>
    <numFmt numFmtId="201" formatCode="_(* #,##0_);_(* \(#,##0\);_(* &quot;-&quot;_);_(@_)"/>
    <numFmt numFmtId="202" formatCode="_(* #,##0_);_(* \(#,##0\);_(* &quot;-&quot;??_);_(@_)"/>
    <numFmt numFmtId="203" formatCode="_(* #,##0.00000000000_);_(* \(#,##0.00000000000\);_(* &quot;-&quot;??_);_(@_)"/>
    <numFmt numFmtId="204" formatCode="_-* #,##0.00\ _L_e_k_ë_-;\-* #,##0.00\ _L_e_k_ë_-;_-* &quot;-&quot;\ _L_e_k_ë_-;_-@_-"/>
    <numFmt numFmtId="205" formatCode="#,##0.00000"/>
    <numFmt numFmtId="206" formatCode="#,##0.0000"/>
    <numFmt numFmtId="207" formatCode="#,##0.0000000000"/>
  </numFmts>
  <fonts count="85"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b/>
      <sz val="9"/>
      <color theme="1"/>
      <name val="Arial"/>
      <charset val="134"/>
    </font>
    <font>
      <sz val="9"/>
      <color rgb="FF000000"/>
      <name val="Arial"/>
      <charset val="134"/>
    </font>
    <font>
      <sz val="9"/>
      <color theme="1"/>
      <name val="Arial"/>
      <charset val="134"/>
    </font>
    <font>
      <i/>
      <sz val="9"/>
      <name val="Arial"/>
      <charset val="134"/>
    </font>
    <font>
      <i/>
      <sz val="9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4"/>
      <color rgb="FFC00000"/>
      <name val="Arial"/>
      <charset val="134"/>
    </font>
    <font>
      <sz val="11"/>
      <color rgb="FF000000"/>
      <name val="Calibri"/>
      <charset val="134"/>
    </font>
    <font>
      <i/>
      <sz val="9"/>
      <color rgb="FFFF0000"/>
      <name val="Arial"/>
      <charset val="134"/>
    </font>
    <font>
      <sz val="8"/>
      <name val="Arial"/>
      <charset val="134"/>
    </font>
    <font>
      <b/>
      <i/>
      <sz val="9"/>
      <name val="Arial"/>
      <charset val="134"/>
    </font>
    <font>
      <i/>
      <sz val="10"/>
      <name val="Arial"/>
      <charset val="134"/>
    </font>
    <font>
      <b/>
      <sz val="10"/>
      <name val="Arial"/>
      <charset val="134"/>
    </font>
    <font>
      <sz val="11"/>
      <color theme="0"/>
      <name val="Calibri"/>
      <charset val="134"/>
      <scheme val="minor"/>
    </font>
    <font>
      <sz val="12"/>
      <name val="Arial"/>
      <charset val="134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sz val="24"/>
      <name val="MetaNormalLF-Roman"/>
      <charset val="134"/>
    </font>
    <font>
      <sz val="24"/>
      <name val="Arial"/>
      <charset val="134"/>
    </font>
    <font>
      <b/>
      <sz val="20"/>
      <name val="Arial"/>
      <charset val="134"/>
    </font>
    <font>
      <b/>
      <i/>
      <sz val="14"/>
      <name val="Arial"/>
      <charset val="134"/>
    </font>
    <font>
      <b/>
      <i/>
      <sz val="11"/>
      <name val="Arial"/>
      <charset val="134"/>
    </font>
    <font>
      <sz val="10"/>
      <name val="MetaNormalLF-Roman"/>
      <charset val="134"/>
    </font>
    <font>
      <sz val="10"/>
      <name val="MetaNormalLF-Roman"/>
      <charset val="134"/>
    </font>
    <font>
      <i/>
      <sz val="10"/>
      <name val="MetaNormalLF-Roman"/>
      <charset val="134"/>
    </font>
    <font>
      <b/>
      <sz val="14"/>
      <name val="MetaNormalLF-Roman"/>
      <charset val="134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Helv"/>
      <charset val="204"/>
    </font>
    <font>
      <sz val="10"/>
      <color indexed="8"/>
      <name val="Arial"/>
      <charset val="134"/>
    </font>
    <font>
      <sz val="7"/>
      <name val="Letter Gothic CE"/>
      <charset val="238"/>
    </font>
    <font>
      <sz val="11"/>
      <color indexed="8"/>
      <name val="Calibri"/>
      <charset val="134"/>
    </font>
    <font>
      <sz val="7"/>
      <name val="Arial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sz val="11"/>
      <color theme="1"/>
      <name val="Calibri"/>
      <charset val="238"/>
      <scheme val="minor"/>
    </font>
    <font>
      <sz val="10"/>
      <name val="MS Sans Serif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u/>
      <sz val="10"/>
      <color theme="10"/>
      <name val="Arial"/>
      <charset val="134"/>
    </font>
    <font>
      <sz val="12"/>
      <name val="Academy"/>
      <charset val="134"/>
    </font>
    <font>
      <sz val="8"/>
      <name val="Academy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sz val="6.15"/>
      <name val="Arial"/>
      <charset val="134"/>
    </font>
    <font>
      <sz val="11"/>
      <color indexed="60"/>
      <name val="Calibri"/>
      <charset val="134"/>
    </font>
    <font>
      <sz val="12"/>
      <name val="Arial CE"/>
      <charset val="238"/>
    </font>
    <font>
      <sz val="10"/>
      <name val="NTHarmonica"/>
      <charset val="204"/>
    </font>
    <font>
      <b/>
      <sz val="11"/>
      <color indexed="63"/>
      <name val="Calibri"/>
      <charset val="134"/>
    </font>
    <font>
      <b/>
      <sz val="6.15"/>
      <name val="Arial"/>
      <charset val="134"/>
    </font>
    <font>
      <b/>
      <sz val="4.5"/>
      <name val="Arial"/>
      <charset val="134"/>
    </font>
    <font>
      <b/>
      <sz val="12"/>
      <name val="MS Sans Serif"/>
      <charset val="134"/>
    </font>
    <font>
      <sz val="4.5"/>
      <name val="Arial"/>
      <charset val="134"/>
    </font>
    <font>
      <sz val="11"/>
      <name val="MetaNormalLF-Roman"/>
      <charset val="134"/>
    </font>
    <font>
      <sz val="6"/>
      <name val="Arial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57">
    <xf numFmtId="0" fontId="0" fillId="0" borderId="0"/>
    <xf numFmtId="176" fontId="0" fillId="0" borderId="0" applyFont="0" applyFill="0" applyBorder="0" applyAlignment="0" applyProtection="0"/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  <xf numFmtId="0" fontId="30" fillId="6" borderId="3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36" applyNumberFormat="0" applyAlignment="0" applyProtection="0">
      <alignment vertical="center"/>
    </xf>
    <xf numFmtId="0" fontId="40" fillId="8" borderId="37" applyNumberFormat="0" applyAlignment="0" applyProtection="0">
      <alignment vertical="center"/>
    </xf>
    <xf numFmtId="0" fontId="41" fillId="8" borderId="36" applyNumberFormat="0" applyAlignment="0" applyProtection="0">
      <alignment vertical="center"/>
    </xf>
    <xf numFmtId="0" fontId="42" fillId="9" borderId="38" applyNumberFormat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4" fillId="0" borderId="40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0" fillId="0" borderId="0"/>
    <xf numFmtId="177" fontId="13" fillId="0" borderId="0"/>
    <xf numFmtId="49" fontId="13" fillId="0" borderId="0"/>
    <xf numFmtId="178" fontId="13" fillId="0" borderId="0">
      <alignment horizontal="center"/>
    </xf>
    <xf numFmtId="179" fontId="13" fillId="0" borderId="0"/>
    <xf numFmtId="180" fontId="13" fillId="0" borderId="0"/>
    <xf numFmtId="181" fontId="13" fillId="0" borderId="0"/>
    <xf numFmtId="182" fontId="52" fillId="0" borderId="0"/>
    <xf numFmtId="183" fontId="52" fillId="0" borderId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184" fontId="54" fillId="0" borderId="0"/>
    <xf numFmtId="185" fontId="52" fillId="0" borderId="0"/>
    <xf numFmtId="186" fontId="13" fillId="0" borderId="0"/>
    <xf numFmtId="187" fontId="52" fillId="0" borderId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0" borderId="0" applyNumberFormat="0" applyBorder="0" applyAlignment="0" applyProtection="0"/>
    <xf numFmtId="0" fontId="53" fillId="43" borderId="0" applyNumberFormat="0" applyBorder="0" applyAlignment="0" applyProtection="0"/>
    <xf numFmtId="0" fontId="53" fillId="46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0" borderId="0" applyNumberFormat="0" applyBorder="0" applyAlignment="0" applyProtection="0"/>
    <xf numFmtId="0" fontId="53" fillId="43" borderId="0" applyNumberFormat="0" applyBorder="0" applyAlignment="0" applyProtection="0"/>
    <xf numFmtId="0" fontId="53" fillId="46" borderId="0" applyNumberFormat="0" applyBorder="0" applyAlignment="0" applyProtection="0"/>
    <xf numFmtId="188" fontId="54" fillId="0" borderId="0"/>
    <xf numFmtId="189" fontId="52" fillId="0" borderId="0"/>
    <xf numFmtId="0" fontId="55" fillId="47" borderId="0" applyNumberFormat="0" applyBorder="0" applyAlignment="0" applyProtection="0"/>
    <xf numFmtId="0" fontId="55" fillId="44" borderId="0" applyNumberFormat="0" applyBorder="0" applyAlignment="0" applyProtection="0"/>
    <xf numFmtId="0" fontId="55" fillId="45" borderId="0" applyNumberFormat="0" applyBorder="0" applyAlignment="0" applyProtection="0"/>
    <xf numFmtId="0" fontId="55" fillId="48" borderId="0" applyNumberFormat="0" applyBorder="0" applyAlignment="0" applyProtection="0"/>
    <xf numFmtId="0" fontId="55" fillId="49" borderId="0" applyNumberFormat="0" applyBorder="0" applyAlignment="0" applyProtection="0"/>
    <xf numFmtId="0" fontId="55" fillId="50" borderId="0" applyNumberFormat="0" applyBorder="0" applyAlignment="0" applyProtection="0"/>
    <xf numFmtId="0" fontId="55" fillId="47" borderId="0" applyNumberFormat="0" applyBorder="0" applyAlignment="0" applyProtection="0"/>
    <xf numFmtId="0" fontId="55" fillId="44" borderId="0" applyNumberFormat="0" applyBorder="0" applyAlignment="0" applyProtection="0"/>
    <xf numFmtId="0" fontId="55" fillId="45" borderId="0" applyNumberFormat="0" applyBorder="0" applyAlignment="0" applyProtection="0"/>
    <xf numFmtId="0" fontId="55" fillId="48" borderId="0" applyNumberFormat="0" applyBorder="0" applyAlignment="0" applyProtection="0"/>
    <xf numFmtId="0" fontId="55" fillId="49" borderId="0" applyNumberFormat="0" applyBorder="0" applyAlignment="0" applyProtection="0"/>
    <xf numFmtId="0" fontId="55" fillId="50" borderId="0" applyNumberFormat="0" applyBorder="0" applyAlignment="0" applyProtection="0"/>
    <xf numFmtId="190" fontId="13" fillId="0" borderId="0"/>
    <xf numFmtId="191" fontId="13" fillId="0" borderId="0">
      <alignment horizontal="center"/>
    </xf>
    <xf numFmtId="192" fontId="13" fillId="0" borderId="0">
      <alignment horizontal="center"/>
    </xf>
    <xf numFmtId="193" fontId="13" fillId="0" borderId="0"/>
    <xf numFmtId="194" fontId="13" fillId="0" borderId="0">
      <alignment horizontal="center"/>
    </xf>
    <xf numFmtId="0" fontId="55" fillId="51" borderId="0" applyNumberFormat="0" applyBorder="0" applyAlignment="0" applyProtection="0"/>
    <xf numFmtId="0" fontId="55" fillId="52" borderId="0" applyNumberFormat="0" applyBorder="0" applyAlignment="0" applyProtection="0"/>
    <xf numFmtId="0" fontId="55" fillId="53" borderId="0" applyNumberFormat="0" applyBorder="0" applyAlignment="0" applyProtection="0"/>
    <xf numFmtId="0" fontId="55" fillId="48" borderId="0" applyNumberFormat="0" applyBorder="0" applyAlignment="0" applyProtection="0"/>
    <xf numFmtId="0" fontId="55" fillId="49" borderId="0" applyNumberFormat="0" applyBorder="0" applyAlignment="0" applyProtection="0"/>
    <xf numFmtId="0" fontId="55" fillId="54" borderId="0" applyNumberFormat="0" applyBorder="0" applyAlignment="0" applyProtection="0"/>
    <xf numFmtId="0" fontId="56" fillId="38" borderId="0" applyNumberFormat="0" applyBorder="0" applyAlignment="0" applyProtection="0"/>
    <xf numFmtId="0" fontId="57" fillId="55" borderId="41" applyNumberFormat="0" applyAlignment="0" applyProtection="0"/>
    <xf numFmtId="0" fontId="58" fillId="56" borderId="42" applyNumberFormat="0" applyAlignment="0" applyProtection="0"/>
    <xf numFmtId="176" fontId="0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59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60" fillId="0" borderId="0" applyFont="0" applyFill="0" applyBorder="0" applyAlignment="0" applyProtection="0"/>
    <xf numFmtId="176" fontId="60" fillId="0" borderId="0" applyFont="0" applyFill="0" applyBorder="0" applyAlignment="0" applyProtection="0"/>
    <xf numFmtId="176" fontId="0" fillId="0" borderId="0" applyFont="0" applyFill="0" applyBorder="0" applyAlignment="0" applyProtection="0"/>
    <xf numFmtId="3" fontId="1" fillId="0" borderId="0" applyFill="0" applyBorder="0" applyAlignment="0" applyProtection="0"/>
    <xf numFmtId="195" fontId="1" fillId="0" borderId="0" applyFill="0" applyBorder="0" applyAlignment="0" applyProtection="0"/>
    <xf numFmtId="196" fontId="1" fillId="0" borderId="0" applyFill="0" applyBorder="0" applyAlignment="0" applyProtection="0"/>
    <xf numFmtId="0" fontId="61" fillId="0" borderId="0" applyNumberFormat="0" applyFill="0" applyBorder="0" applyAlignment="0" applyProtection="0"/>
    <xf numFmtId="2" fontId="1" fillId="0" borderId="0" applyFill="0" applyBorder="0" applyAlignment="0" applyProtection="0"/>
    <xf numFmtId="0" fontId="13" fillId="0" borderId="24"/>
    <xf numFmtId="0" fontId="62" fillId="39" borderId="0" applyNumberFormat="0" applyBorder="0" applyAlignment="0" applyProtection="0"/>
    <xf numFmtId="0" fontId="63" fillId="0" borderId="43" applyNumberFormat="0" applyFill="0" applyAlignment="0" applyProtection="0"/>
    <xf numFmtId="0" fontId="64" fillId="0" borderId="44" applyNumberFormat="0" applyFill="0" applyAlignment="0" applyProtection="0"/>
    <xf numFmtId="0" fontId="65" fillId="0" borderId="45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>
      <alignment wrapText="1"/>
    </xf>
    <xf numFmtId="0" fontId="68" fillId="0" borderId="0"/>
    <xf numFmtId="0" fontId="69" fillId="42" borderId="41" applyNumberFormat="0" applyAlignment="0" applyProtection="0"/>
    <xf numFmtId="0" fontId="70" fillId="0" borderId="46" applyNumberFormat="0" applyFill="0" applyAlignment="0" applyProtection="0"/>
    <xf numFmtId="0" fontId="71" fillId="0" borderId="47" applyNumberFormat="0" applyFill="0" applyProtection="0">
      <alignment horizontal="left" vertical="top" wrapText="1"/>
    </xf>
    <xf numFmtId="177" fontId="52" fillId="0" borderId="0"/>
    <xf numFmtId="0" fontId="72" fillId="57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1" fillId="0" borderId="0"/>
    <xf numFmtId="0" fontId="27" fillId="0" borderId="0"/>
    <xf numFmtId="0" fontId="11" fillId="0" borderId="0" applyBorder="0"/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1" fillId="0" borderId="0"/>
    <xf numFmtId="0" fontId="1" fillId="0" borderId="0"/>
    <xf numFmtId="0" fontId="18" fillId="0" borderId="0"/>
    <xf numFmtId="0" fontId="60" fillId="0" borderId="0"/>
    <xf numFmtId="0" fontId="0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73" fillId="0" borderId="0"/>
    <xf numFmtId="0" fontId="1" fillId="58" borderId="48" applyNumberFormat="0" applyFont="0" applyAlignment="0" applyProtection="0"/>
    <xf numFmtId="49" fontId="52" fillId="0" borderId="0"/>
    <xf numFmtId="197" fontId="74" fillId="0" borderId="0" applyFont="0" applyFill="0" applyBorder="0" applyAlignment="0" applyProtection="0"/>
    <xf numFmtId="198" fontId="74" fillId="0" borderId="0" applyFont="0" applyFill="0" applyBorder="0" applyAlignment="0" applyProtection="0"/>
    <xf numFmtId="176" fontId="1" fillId="0" borderId="0" applyFont="0" applyFill="0" applyBorder="0" applyProtection="0"/>
    <xf numFmtId="0" fontId="75" fillId="55" borderId="49" applyNumberFormat="0" applyAlignment="0" applyProtection="0"/>
    <xf numFmtId="9" fontId="1" fillId="0" borderId="0" applyFont="0" applyFill="0" applyBorder="0" applyAlignment="0" applyProtection="0"/>
    <xf numFmtId="3" fontId="71" fillId="0" borderId="0" applyFill="0" applyBorder="0" applyProtection="0">
      <alignment horizontal="right"/>
    </xf>
    <xf numFmtId="49" fontId="71" fillId="0" borderId="0" applyFill="0" applyBorder="0" applyProtection="0">
      <alignment horizontal="right"/>
    </xf>
    <xf numFmtId="49" fontId="71" fillId="0" borderId="0" applyFill="0" applyBorder="0" applyProtection="0">
      <alignment horizontal="left" vertical="top"/>
    </xf>
    <xf numFmtId="49" fontId="76" fillId="0" borderId="0" applyFill="0" applyBorder="0" applyProtection="0">
      <alignment horizontal="right"/>
    </xf>
    <xf numFmtId="49" fontId="16" fillId="0" borderId="0" applyFill="0" applyBorder="0" applyProtection="0">
      <alignment horizontal="left"/>
    </xf>
    <xf numFmtId="0" fontId="76" fillId="0" borderId="0" applyNumberFormat="0" applyFill="0" applyBorder="0" applyProtection="0"/>
    <xf numFmtId="49" fontId="76" fillId="0" borderId="47" applyFill="0" applyProtection="0">
      <alignment horizontal="center"/>
    </xf>
    <xf numFmtId="49" fontId="76" fillId="0" borderId="47" applyFill="0" applyProtection="0">
      <alignment horizontal="center" vertical="justify" wrapText="1"/>
    </xf>
    <xf numFmtId="49" fontId="77" fillId="0" borderId="47" applyFill="0" applyProtection="0">
      <alignment horizontal="center" vertical="top" wrapText="1"/>
    </xf>
    <xf numFmtId="49" fontId="76" fillId="0" borderId="0" applyFill="0" applyBorder="0" applyProtection="0">
      <alignment horizontal="right" vertical="top"/>
    </xf>
    <xf numFmtId="49" fontId="71" fillId="0" borderId="0" applyFill="0" applyBorder="0" applyProtection="0">
      <alignment horizontal="right" vertical="top" wrapText="1"/>
    </xf>
    <xf numFmtId="0" fontId="6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9" fontId="76" fillId="0" borderId="50" applyFill="0" applyProtection="0">
      <alignment horizontal="center"/>
    </xf>
    <xf numFmtId="49" fontId="76" fillId="0" borderId="50" applyFill="0" applyProtection="0">
      <alignment horizontal="center" wrapText="1"/>
    </xf>
    <xf numFmtId="0" fontId="76" fillId="0" borderId="50" applyFill="0" applyProtection="0">
      <alignment horizontal="center"/>
    </xf>
    <xf numFmtId="0" fontId="77" fillId="0" borderId="50" applyFill="0" applyProtection="0">
      <alignment horizontal="center" vertical="top"/>
    </xf>
    <xf numFmtId="0" fontId="71" fillId="0" borderId="51" applyNumberFormat="0" applyFill="0" applyProtection="0">
      <alignment vertical="top"/>
    </xf>
    <xf numFmtId="49" fontId="76" fillId="0" borderId="51" applyFill="0" applyProtection="0">
      <alignment horizontal="center" vertical="justify" wrapText="1"/>
    </xf>
    <xf numFmtId="49" fontId="76" fillId="0" borderId="51" applyFill="0" applyProtection="0">
      <alignment horizontal="center"/>
    </xf>
    <xf numFmtId="0" fontId="76" fillId="0" borderId="51" applyFill="0" applyProtection="0">
      <alignment horizontal="center"/>
    </xf>
    <xf numFmtId="0" fontId="77" fillId="0" borderId="51" applyFill="0" applyProtection="0">
      <alignment horizontal="center" vertical="top"/>
    </xf>
    <xf numFmtId="0" fontId="76" fillId="0" borderId="0" applyNumberFormat="0" applyFill="0" applyBorder="0" applyProtection="0">
      <alignment horizontal="left"/>
    </xf>
    <xf numFmtId="0" fontId="71" fillId="59" borderId="47" applyNumberFormat="0" applyAlignment="0" applyProtection="0"/>
    <xf numFmtId="3" fontId="71" fillId="59" borderId="47">
      <alignment horizontal="right"/>
      <protection locked="0"/>
    </xf>
    <xf numFmtId="49" fontId="71" fillId="55" borderId="0" applyBorder="0">
      <alignment horizontal="right"/>
      <protection locked="0"/>
    </xf>
    <xf numFmtId="0" fontId="79" fillId="59" borderId="47" applyNumberFormat="0">
      <alignment horizontal="left" vertical="top" wrapText="1"/>
      <protection locked="0"/>
    </xf>
    <xf numFmtId="0" fontId="71" fillId="0" borderId="47" applyNumberFormat="0" applyFill="0" applyAlignment="0" applyProtection="0"/>
    <xf numFmtId="3" fontId="71" fillId="0" borderId="47" applyFill="0" applyProtection="0">
      <alignment horizontal="right"/>
    </xf>
    <xf numFmtId="0" fontId="79" fillId="0" borderId="47" applyNumberFormat="0" applyFill="0" applyProtection="0">
      <alignment horizontal="left" vertical="top" wrapText="1"/>
    </xf>
    <xf numFmtId="0" fontId="80" fillId="0" borderId="0"/>
    <xf numFmtId="0" fontId="1" fillId="0" borderId="0"/>
    <xf numFmtId="0" fontId="1" fillId="0" borderId="0"/>
    <xf numFmtId="0" fontId="50" fillId="0" borderId="0"/>
    <xf numFmtId="0" fontId="81" fillId="0" borderId="0" applyNumberFormat="0" applyBorder="0" applyAlignment="0">
      <alignment horizontal="left" readingOrder="1"/>
    </xf>
    <xf numFmtId="0" fontId="82" fillId="0" borderId="0" applyNumberFormat="0" applyFill="0" applyBorder="0" applyAlignment="0" applyProtection="0"/>
    <xf numFmtId="0" fontId="83" fillId="0" borderId="52" applyNumberFormat="0" applyFill="0" applyAlignment="0" applyProtection="0"/>
    <xf numFmtId="0" fontId="84" fillId="0" borderId="0" applyNumberFormat="0" applyFill="0" applyBorder="0" applyAlignment="0" applyProtection="0"/>
    <xf numFmtId="199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0" fontId="1" fillId="0" borderId="0"/>
    <xf numFmtId="176" fontId="1" fillId="0" borderId="0" applyFont="0" applyFill="0" applyBorder="0" applyProtection="0"/>
    <xf numFmtId="201" fontId="68" fillId="0" borderId="0" applyFont="0" applyFill="0" applyBorder="0" applyAlignment="0" applyProtection="0"/>
    <xf numFmtId="176" fontId="68" fillId="0" borderId="0" applyFont="0" applyFill="0" applyBorder="0" applyAlignment="0" applyProtection="0"/>
  </cellStyleXfs>
  <cellXfs count="302">
    <xf numFmtId="0" fontId="0" fillId="0" borderId="0" xfId="0"/>
    <xf numFmtId="0" fontId="1" fillId="0" borderId="0" xfId="177"/>
    <xf numFmtId="0" fontId="2" fillId="0" borderId="0" xfId="177" applyFont="1" applyBorder="1"/>
    <xf numFmtId="0" fontId="3" fillId="0" borderId="0" xfId="177" applyFont="1"/>
    <xf numFmtId="0" fontId="2" fillId="0" borderId="0" xfId="173" applyFont="1" applyFill="1" applyBorder="1" applyAlignment="1">
      <alignment horizontal="left"/>
    </xf>
    <xf numFmtId="176" fontId="1" fillId="0" borderId="0" xfId="1" applyFont="1"/>
    <xf numFmtId="0" fontId="2" fillId="2" borderId="1" xfId="204" applyFont="1" applyFill="1" applyBorder="1" applyAlignment="1">
      <alignment vertical="center"/>
    </xf>
    <xf numFmtId="0" fontId="2" fillId="2" borderId="2" xfId="202" applyFont="1" applyFill="1" applyBorder="1" applyAlignment="1">
      <alignment horizontal="center" vertical="center"/>
    </xf>
    <xf numFmtId="0" fontId="4" fillId="2" borderId="3" xfId="187" applyFont="1" applyFill="1" applyBorder="1" applyAlignment="1">
      <alignment horizontal="center"/>
    </xf>
    <xf numFmtId="0" fontId="4" fillId="2" borderId="4" xfId="187" applyFont="1" applyFill="1" applyBorder="1" applyAlignment="1">
      <alignment horizontal="center"/>
    </xf>
    <xf numFmtId="0" fontId="2" fillId="2" borderId="5" xfId="204" applyFont="1" applyFill="1" applyBorder="1" applyAlignment="1">
      <alignment vertical="center"/>
    </xf>
    <xf numFmtId="0" fontId="2" fillId="2" borderId="6" xfId="202" applyFont="1" applyFill="1" applyBorder="1" applyAlignment="1">
      <alignment horizontal="center" vertical="center"/>
    </xf>
    <xf numFmtId="0" fontId="4" fillId="2" borderId="5" xfId="187" applyFont="1" applyFill="1" applyBorder="1" applyAlignment="1">
      <alignment horizontal="center"/>
    </xf>
    <xf numFmtId="0" fontId="4" fillId="2" borderId="7" xfId="187" applyFont="1" applyFill="1" applyBorder="1" applyAlignment="1">
      <alignment horizontal="center"/>
    </xf>
    <xf numFmtId="0" fontId="3" fillId="0" borderId="8" xfId="204" applyFont="1" applyBorder="1" applyAlignment="1"/>
    <xf numFmtId="49" fontId="5" fillId="0" borderId="8" xfId="0" applyNumberFormat="1" applyFont="1" applyBorder="1" applyAlignment="1">
      <alignment horizontal="center"/>
    </xf>
    <xf numFmtId="1" fontId="3" fillId="0" borderId="8" xfId="202" applyNumberFormat="1" applyFont="1" applyFill="1" applyBorder="1" applyAlignment="1"/>
    <xf numFmtId="4" fontId="6" fillId="0" borderId="9" xfId="187" applyNumberFormat="1" applyFont="1" applyBorder="1" applyAlignment="1"/>
    <xf numFmtId="0" fontId="3" fillId="0" borderId="10" xfId="204" applyFont="1" applyBorder="1" applyAlignment="1"/>
    <xf numFmtId="49" fontId="5" fillId="0" borderId="10" xfId="0" applyNumberFormat="1" applyFont="1" applyBorder="1" applyAlignment="1">
      <alignment horizontal="center"/>
    </xf>
    <xf numFmtId="1" fontId="3" fillId="0" borderId="10" xfId="202" applyNumberFormat="1" applyFont="1" applyFill="1" applyBorder="1" applyAlignment="1"/>
    <xf numFmtId="4" fontId="6" fillId="0" borderId="0" xfId="187" applyNumberFormat="1" applyFont="1" applyBorder="1" applyAlignment="1"/>
    <xf numFmtId="0" fontId="5" fillId="0" borderId="10" xfId="0" applyFont="1" applyBorder="1" applyAlignment="1">
      <alignment horizontal="center"/>
    </xf>
    <xf numFmtId="0" fontId="3" fillId="0" borderId="5" xfId="204" applyFont="1" applyBorder="1" applyAlignment="1"/>
    <xf numFmtId="0" fontId="5" fillId="0" borderId="5" xfId="0" applyFont="1" applyBorder="1" applyAlignment="1">
      <alignment horizontal="center"/>
    </xf>
    <xf numFmtId="1" fontId="3" fillId="0" borderId="5" xfId="202" applyNumberFormat="1" applyFont="1" applyFill="1" applyBorder="1" applyAlignment="1"/>
    <xf numFmtId="1" fontId="2" fillId="0" borderId="2" xfId="202" applyNumberFormat="1" applyFont="1" applyFill="1" applyBorder="1" applyAlignment="1"/>
    <xf numFmtId="4" fontId="4" fillId="0" borderId="2" xfId="187" applyNumberFormat="1" applyFont="1" applyBorder="1" applyAlignment="1"/>
    <xf numFmtId="4" fontId="4" fillId="0" borderId="9" xfId="187" applyNumberFormat="1" applyFont="1" applyBorder="1" applyAlignment="1"/>
    <xf numFmtId="0" fontId="3" fillId="0" borderId="0" xfId="173" applyFont="1" applyBorder="1"/>
    <xf numFmtId="1" fontId="3" fillId="0" borderId="11" xfId="202" applyNumberFormat="1" applyFont="1" applyFill="1" applyBorder="1" applyAlignment="1"/>
    <xf numFmtId="4" fontId="6" fillId="0" borderId="11" xfId="187" applyNumberFormat="1" applyFont="1" applyBorder="1" applyAlignment="1"/>
    <xf numFmtId="0" fontId="1" fillId="0" borderId="0" xfId="173"/>
    <xf numFmtId="0" fontId="2" fillId="0" borderId="6" xfId="200" applyFont="1" applyFill="1" applyBorder="1" applyAlignment="1"/>
    <xf numFmtId="4" fontId="4" fillId="0" borderId="6" xfId="187" applyNumberFormat="1" applyFont="1" applyBorder="1" applyAlignment="1"/>
    <xf numFmtId="4" fontId="4" fillId="0" borderId="12" xfId="187" applyNumberFormat="1" applyFont="1" applyBorder="1" applyAlignment="1"/>
    <xf numFmtId="0" fontId="7" fillId="0" borderId="0" xfId="173" applyFont="1" applyFill="1" applyBorder="1" applyAlignment="1">
      <alignment horizontal="left"/>
    </xf>
    <xf numFmtId="4" fontId="1" fillId="0" borderId="0" xfId="177" applyNumberFormat="1"/>
    <xf numFmtId="0" fontId="4" fillId="2" borderId="13" xfId="187" applyFont="1" applyFill="1" applyBorder="1" applyAlignment="1">
      <alignment horizontal="center"/>
    </xf>
    <xf numFmtId="0" fontId="4" fillId="2" borderId="14" xfId="187" applyFont="1" applyFill="1" applyBorder="1" applyAlignment="1">
      <alignment horizontal="center"/>
    </xf>
    <xf numFmtId="0" fontId="8" fillId="0" borderId="0" xfId="177" applyFont="1" applyBorder="1" applyAlignment="1">
      <alignment horizontal="right"/>
    </xf>
    <xf numFmtId="0" fontId="9" fillId="0" borderId="0" xfId="177" applyFont="1" applyBorder="1" applyAlignment="1"/>
    <xf numFmtId="0" fontId="4" fillId="2" borderId="15" xfId="187" applyFont="1" applyFill="1" applyBorder="1" applyAlignment="1">
      <alignment horizontal="center"/>
    </xf>
    <xf numFmtId="0" fontId="4" fillId="2" borderId="16" xfId="187" applyFont="1" applyFill="1" applyBorder="1" applyAlignment="1">
      <alignment horizontal="center"/>
    </xf>
    <xf numFmtId="0" fontId="4" fillId="3" borderId="16" xfId="187" applyFont="1" applyFill="1" applyBorder="1" applyAlignment="1">
      <alignment horizontal="center"/>
    </xf>
    <xf numFmtId="2" fontId="6" fillId="0" borderId="0" xfId="187" applyNumberFormat="1" applyFont="1" applyFill="1" applyBorder="1" applyAlignment="1"/>
    <xf numFmtId="2" fontId="6" fillId="0" borderId="0" xfId="187" applyNumberFormat="1" applyFont="1" applyBorder="1" applyAlignment="1"/>
    <xf numFmtId="2" fontId="6" fillId="0" borderId="0" xfId="187" applyNumberFormat="1" applyFont="1" applyBorder="1" applyAlignment="1">
      <alignment horizontal="center"/>
    </xf>
    <xf numFmtId="2" fontId="4" fillId="0" borderId="9" xfId="187" applyNumberFormat="1" applyFont="1" applyBorder="1" applyAlignment="1"/>
    <xf numFmtId="2" fontId="4" fillId="0" borderId="9" xfId="187" applyNumberFormat="1" applyFont="1" applyBorder="1" applyAlignment="1">
      <alignment horizontal="center"/>
    </xf>
    <xf numFmtId="2" fontId="4" fillId="0" borderId="17" xfId="187" applyNumberFormat="1" applyFont="1" applyBorder="1" applyAlignment="1">
      <alignment horizontal="center"/>
    </xf>
    <xf numFmtId="2" fontId="6" fillId="0" borderId="18" xfId="187" applyNumberFormat="1" applyFont="1" applyBorder="1" applyAlignment="1">
      <alignment horizontal="center"/>
    </xf>
    <xf numFmtId="2" fontId="4" fillId="0" borderId="12" xfId="187" applyNumberFormat="1" applyFont="1" applyBorder="1" applyAlignment="1"/>
    <xf numFmtId="2" fontId="4" fillId="0" borderId="12" xfId="187" applyNumberFormat="1" applyFont="1" applyBorder="1" applyAlignment="1">
      <alignment horizontal="center"/>
    </xf>
    <xf numFmtId="2" fontId="4" fillId="0" borderId="16" xfId="187" applyNumberFormat="1" applyFont="1" applyBorder="1" applyAlignment="1">
      <alignment horizontal="center"/>
    </xf>
    <xf numFmtId="0" fontId="2" fillId="2" borderId="8" xfId="202" applyFont="1" applyFill="1" applyBorder="1" applyAlignment="1">
      <alignment horizontal="center" vertical="center"/>
    </xf>
    <xf numFmtId="0" fontId="2" fillId="2" borderId="5" xfId="202" applyFont="1" applyFill="1" applyBorder="1" applyAlignment="1">
      <alignment horizontal="center" vertical="center"/>
    </xf>
    <xf numFmtId="1" fontId="3" fillId="0" borderId="10" xfId="202" applyNumberFormat="1" applyFont="1" applyFill="1" applyBorder="1" applyAlignment="1">
      <alignment wrapText="1"/>
    </xf>
    <xf numFmtId="1" fontId="2" fillId="0" borderId="8" xfId="202" applyNumberFormat="1" applyFont="1" applyFill="1" applyBorder="1" applyAlignment="1"/>
    <xf numFmtId="0" fontId="2" fillId="0" borderId="5" xfId="200" applyFont="1" applyFill="1" applyBorder="1" applyAlignment="1"/>
    <xf numFmtId="0" fontId="0" fillId="0" borderId="0" xfId="175"/>
    <xf numFmtId="0" fontId="0" fillId="0" borderId="0" xfId="176"/>
    <xf numFmtId="0" fontId="2" fillId="0" borderId="0" xfId="175" applyFont="1" applyBorder="1"/>
    <xf numFmtId="0" fontId="6" fillId="0" borderId="0" xfId="175" applyFont="1"/>
    <xf numFmtId="0" fontId="6" fillId="0" borderId="0" xfId="187" applyFont="1"/>
    <xf numFmtId="0" fontId="2" fillId="2" borderId="2" xfId="202" applyFont="1" applyFill="1" applyBorder="1" applyAlignment="1">
      <alignment horizontal="center" vertical="center" wrapText="1"/>
    </xf>
    <xf numFmtId="0" fontId="4" fillId="2" borderId="3" xfId="187" applyFont="1" applyFill="1" applyBorder="1" applyAlignment="1">
      <alignment horizontal="center" wrapText="1"/>
    </xf>
    <xf numFmtId="0" fontId="4" fillId="2" borderId="4" xfId="187" applyFont="1" applyFill="1" applyBorder="1" applyAlignment="1">
      <alignment horizontal="center" wrapText="1"/>
    </xf>
    <xf numFmtId="0" fontId="2" fillId="2" borderId="6" xfId="202" applyFont="1" applyFill="1" applyBorder="1" applyAlignment="1">
      <alignment horizontal="center" vertical="center" wrapText="1"/>
    </xf>
    <xf numFmtId="0" fontId="4" fillId="2" borderId="6" xfId="187" applyFont="1" applyFill="1" applyBorder="1" applyAlignment="1">
      <alignment horizontal="center"/>
    </xf>
    <xf numFmtId="0" fontId="4" fillId="2" borderId="19" xfId="187" applyFont="1" applyFill="1" applyBorder="1" applyAlignment="1">
      <alignment horizontal="center"/>
    </xf>
    <xf numFmtId="4" fontId="6" fillId="0" borderId="9" xfId="187" applyNumberFormat="1" applyFont="1" applyBorder="1"/>
    <xf numFmtId="4" fontId="6" fillId="0" borderId="0" xfId="187" applyNumberFormat="1" applyFont="1" applyBorder="1"/>
    <xf numFmtId="0" fontId="3" fillId="0" borderId="0" xfId="204" applyFont="1" applyBorder="1"/>
    <xf numFmtId="4" fontId="6" fillId="0" borderId="2" xfId="187" applyNumberFormat="1" applyFont="1" applyBorder="1"/>
    <xf numFmtId="4" fontId="6" fillId="0" borderId="11" xfId="187" applyNumberFormat="1" applyFont="1" applyBorder="1"/>
    <xf numFmtId="4" fontId="6" fillId="0" borderId="6" xfId="187" applyNumberFormat="1" applyFont="1" applyBorder="1"/>
    <xf numFmtId="4" fontId="6" fillId="0" borderId="12" xfId="187" applyNumberFormat="1" applyFont="1" applyBorder="1"/>
    <xf numFmtId="0" fontId="0" fillId="0" borderId="0" xfId="187"/>
    <xf numFmtId="0" fontId="6" fillId="0" borderId="0" xfId="176" applyFont="1"/>
    <xf numFmtId="0" fontId="4" fillId="2" borderId="20" xfId="187" applyFont="1" applyFill="1" applyBorder="1" applyAlignment="1">
      <alignment horizontal="center"/>
    </xf>
    <xf numFmtId="0" fontId="4" fillId="4" borderId="5" xfId="190" applyFont="1" applyFill="1" applyBorder="1" applyAlignment="1">
      <alignment horizontal="center"/>
    </xf>
    <xf numFmtId="0" fontId="4" fillId="4" borderId="16" xfId="190" applyFont="1" applyFill="1" applyBorder="1" applyAlignment="1">
      <alignment horizontal="center"/>
    </xf>
    <xf numFmtId="2" fontId="6" fillId="0" borderId="0" xfId="190" applyNumberFormat="1" applyFont="1" applyBorder="1" applyAlignment="1">
      <alignment horizontal="center" vertical="center"/>
    </xf>
    <xf numFmtId="0" fontId="8" fillId="0" borderId="0" xfId="190" applyFont="1" applyAlignment="1">
      <alignment horizontal="right"/>
    </xf>
    <xf numFmtId="0" fontId="4" fillId="2" borderId="15" xfId="187" applyFont="1" applyFill="1" applyBorder="1" applyAlignment="1">
      <alignment horizontal="center" wrapText="1"/>
    </xf>
    <xf numFmtId="0" fontId="2" fillId="2" borderId="8" xfId="202" applyFont="1" applyFill="1" applyBorder="1" applyAlignment="1">
      <alignment horizontal="center" vertical="center" wrapText="1"/>
    </xf>
    <xf numFmtId="0" fontId="2" fillId="2" borderId="5" xfId="202" applyFont="1" applyFill="1" applyBorder="1" applyAlignment="1">
      <alignment horizontal="center" vertical="center" wrapText="1"/>
    </xf>
    <xf numFmtId="1" fontId="3" fillId="0" borderId="8" xfId="202" applyNumberFormat="1" applyFont="1" applyFill="1" applyBorder="1"/>
    <xf numFmtId="0" fontId="0" fillId="0" borderId="0" xfId="187" applyFill="1"/>
    <xf numFmtId="0" fontId="2" fillId="0" borderId="0" xfId="187" applyFont="1" applyBorder="1"/>
    <xf numFmtId="1" fontId="3" fillId="0" borderId="2" xfId="202" applyNumberFormat="1" applyFont="1" applyFill="1" applyBorder="1" applyAlignment="1"/>
    <xf numFmtId="4" fontId="6" fillId="0" borderId="2" xfId="187" applyNumberFormat="1" applyFont="1" applyBorder="1" applyAlignment="1"/>
    <xf numFmtId="0" fontId="3" fillId="0" borderId="0" xfId="204" applyFont="1" applyBorder="1" applyAlignment="1"/>
    <xf numFmtId="176" fontId="2" fillId="0" borderId="2" xfId="1" applyNumberFormat="1" applyFont="1" applyFill="1" applyBorder="1" applyAlignment="1"/>
    <xf numFmtId="176" fontId="2" fillId="0" borderId="9" xfId="1" applyNumberFormat="1" applyFont="1" applyFill="1" applyBorder="1" applyAlignment="1"/>
    <xf numFmtId="176" fontId="3" fillId="0" borderId="11" xfId="1" applyNumberFormat="1" applyFont="1" applyFill="1" applyBorder="1" applyAlignment="1"/>
    <xf numFmtId="176" fontId="3" fillId="0" borderId="0" xfId="1" applyNumberFormat="1" applyFont="1" applyFill="1" applyBorder="1" applyAlignment="1"/>
    <xf numFmtId="176" fontId="2" fillId="0" borderId="6" xfId="1" applyNumberFormat="1" applyFont="1" applyFill="1" applyBorder="1" applyAlignment="1"/>
    <xf numFmtId="176" fontId="2" fillId="0" borderId="12" xfId="1" applyNumberFormat="1" applyFont="1" applyFill="1" applyBorder="1" applyAlignment="1"/>
    <xf numFmtId="176" fontId="0" fillId="0" borderId="0" xfId="1"/>
    <xf numFmtId="3" fontId="6" fillId="0" borderId="0" xfId="187" applyNumberFormat="1" applyFont="1"/>
    <xf numFmtId="2" fontId="6" fillId="0" borderId="9" xfId="187" applyNumberFormat="1" applyFont="1" applyFill="1" applyBorder="1" applyAlignment="1"/>
    <xf numFmtId="176" fontId="4" fillId="0" borderId="9" xfId="1" applyNumberFormat="1" applyFont="1" applyBorder="1" applyAlignment="1"/>
    <xf numFmtId="176" fontId="6" fillId="0" borderId="0" xfId="1" applyNumberFormat="1" applyFont="1" applyBorder="1" applyAlignment="1"/>
    <xf numFmtId="176" fontId="4" fillId="0" borderId="12" xfId="1" applyNumberFormat="1" applyFont="1" applyBorder="1" applyAlignment="1"/>
    <xf numFmtId="0" fontId="8" fillId="0" borderId="0" xfId="187" applyFont="1" applyBorder="1" applyAlignment="1">
      <alignment horizontal="right"/>
    </xf>
    <xf numFmtId="2" fontId="6" fillId="0" borderId="9" xfId="187" applyNumberFormat="1" applyFont="1" applyBorder="1" applyAlignment="1"/>
    <xf numFmtId="2" fontId="6" fillId="0" borderId="9" xfId="187" applyNumberFormat="1" applyFont="1" applyBorder="1" applyAlignment="1">
      <alignment horizontal="center" vertical="center"/>
    </xf>
    <xf numFmtId="2" fontId="6" fillId="0" borderId="0" xfId="187" applyNumberFormat="1" applyFont="1" applyBorder="1" applyAlignment="1">
      <alignment horizontal="center" vertical="center"/>
    </xf>
    <xf numFmtId="2" fontId="6" fillId="0" borderId="18" xfId="187" applyNumberFormat="1" applyFont="1" applyBorder="1" applyAlignment="1">
      <alignment horizontal="center" vertical="center"/>
    </xf>
    <xf numFmtId="2" fontId="4" fillId="0" borderId="9" xfId="187" applyNumberFormat="1" applyFont="1" applyBorder="1" applyAlignment="1">
      <alignment horizontal="center" vertical="center"/>
    </xf>
    <xf numFmtId="2" fontId="4" fillId="0" borderId="17" xfId="187" applyNumberFormat="1" applyFont="1" applyBorder="1" applyAlignment="1">
      <alignment horizontal="center" vertical="center"/>
    </xf>
    <xf numFmtId="2" fontId="4" fillId="0" borderId="12" xfId="187" applyNumberFormat="1" applyFont="1" applyBorder="1" applyAlignment="1">
      <alignment horizontal="center" vertical="center"/>
    </xf>
    <xf numFmtId="2" fontId="4" fillId="0" borderId="16" xfId="187" applyNumberFormat="1" applyFont="1" applyBorder="1" applyAlignment="1">
      <alignment horizontal="center" vertical="center"/>
    </xf>
    <xf numFmtId="0" fontId="8" fillId="0" borderId="0" xfId="187" applyFont="1"/>
    <xf numFmtId="0" fontId="6" fillId="0" borderId="0" xfId="187" applyFont="1" applyFill="1"/>
    <xf numFmtId="0" fontId="6" fillId="0" borderId="0" xfId="187" applyFont="1" applyFill="1" applyAlignment="1">
      <alignment horizontal="right"/>
    </xf>
    <xf numFmtId="1" fontId="2" fillId="0" borderId="17" xfId="202" applyNumberFormat="1" applyFont="1" applyFill="1" applyBorder="1" applyAlignment="1"/>
    <xf numFmtId="1" fontId="3" fillId="0" borderId="18" xfId="202" applyNumberFormat="1" applyFont="1" applyFill="1" applyBorder="1" applyAlignment="1"/>
    <xf numFmtId="0" fontId="2" fillId="0" borderId="16" xfId="200" applyFont="1" applyFill="1" applyBorder="1" applyAlignment="1"/>
    <xf numFmtId="176" fontId="6" fillId="0" borderId="0" xfId="1" applyFont="1"/>
    <xf numFmtId="0" fontId="2" fillId="0" borderId="0" xfId="187" applyFont="1"/>
    <xf numFmtId="0" fontId="2" fillId="0" borderId="0" xfId="200" applyFont="1" applyFill="1" applyBorder="1"/>
    <xf numFmtId="202" fontId="2" fillId="0" borderId="0" xfId="1" applyNumberFormat="1" applyFont="1" applyFill="1" applyBorder="1"/>
    <xf numFmtId="202" fontId="6" fillId="0" borderId="0" xfId="1" applyNumberFormat="1" applyFont="1"/>
    <xf numFmtId="0" fontId="2" fillId="0" borderId="0" xfId="0" applyFont="1" applyFill="1"/>
    <xf numFmtId="202" fontId="3" fillId="0" borderId="11" xfId="1" applyNumberFormat="1" applyFont="1" applyFill="1" applyBorder="1" applyAlignment="1"/>
    <xf numFmtId="202" fontId="3" fillId="0" borderId="0" xfId="1" applyNumberFormat="1" applyFont="1" applyFill="1" applyBorder="1" applyAlignment="1"/>
    <xf numFmtId="202" fontId="3" fillId="0" borderId="6" xfId="1" applyNumberFormat="1" applyFont="1" applyFill="1" applyBorder="1" applyAlignment="1"/>
    <xf numFmtId="202" fontId="3" fillId="0" borderId="12" xfId="1" applyNumberFormat="1" applyFont="1" applyFill="1" applyBorder="1" applyAlignment="1"/>
    <xf numFmtId="202" fontId="2" fillId="0" borderId="2" xfId="1" applyNumberFormat="1" applyFont="1" applyFill="1" applyBorder="1" applyAlignment="1"/>
    <xf numFmtId="202" fontId="2" fillId="0" borderId="9" xfId="1" applyNumberFormat="1" applyFont="1" applyFill="1" applyBorder="1" applyAlignment="1"/>
    <xf numFmtId="202" fontId="2" fillId="0" borderId="6" xfId="1" applyNumberFormat="1" applyFont="1" applyFill="1" applyBorder="1" applyAlignment="1"/>
    <xf numFmtId="202" fontId="2" fillId="0" borderId="12" xfId="1" applyNumberFormat="1" applyFont="1" applyFill="1" applyBorder="1" applyAlignment="1"/>
    <xf numFmtId="202" fontId="6" fillId="0" borderId="0" xfId="187" applyNumberFormat="1" applyFont="1"/>
    <xf numFmtId="202" fontId="2" fillId="0" borderId="0" xfId="0" applyNumberFormat="1" applyFont="1" applyFill="1"/>
    <xf numFmtId="0" fontId="6" fillId="0" borderId="0" xfId="187" applyFont="1" applyBorder="1"/>
    <xf numFmtId="0" fontId="8" fillId="0" borderId="0" xfId="187" applyFont="1" applyBorder="1" applyAlignment="1"/>
    <xf numFmtId="3" fontId="4" fillId="0" borderId="0" xfId="187" applyNumberFormat="1" applyFont="1" applyBorder="1"/>
    <xf numFmtId="3" fontId="6" fillId="0" borderId="0" xfId="187" applyNumberFormat="1" applyFont="1" applyBorder="1" applyAlignment="1"/>
    <xf numFmtId="3" fontId="6" fillId="0" borderId="12" xfId="187" applyNumberFormat="1" applyFont="1" applyBorder="1" applyAlignment="1"/>
    <xf numFmtId="3" fontId="4" fillId="0" borderId="9" xfId="187" applyNumberFormat="1" applyFont="1" applyBorder="1" applyAlignment="1"/>
    <xf numFmtId="3" fontId="4" fillId="0" borderId="12" xfId="187" applyNumberFormat="1" applyFont="1" applyBorder="1" applyAlignment="1"/>
    <xf numFmtId="37" fontId="6" fillId="0" borderId="0" xfId="187" applyNumberFormat="1" applyFont="1" applyBorder="1"/>
    <xf numFmtId="0" fontId="8" fillId="0" borderId="0" xfId="187" applyFont="1" applyBorder="1" applyAlignment="1">
      <alignment horizontal="center"/>
    </xf>
    <xf numFmtId="37" fontId="6" fillId="0" borderId="0" xfId="187" applyNumberFormat="1" applyFont="1" applyBorder="1" applyAlignment="1"/>
    <xf numFmtId="3" fontId="6" fillId="0" borderId="9" xfId="187" applyNumberFormat="1" applyFont="1" applyBorder="1" applyAlignment="1">
      <alignment horizontal="right" vertical="center"/>
    </xf>
    <xf numFmtId="3" fontId="6" fillId="0" borderId="17" xfId="187" applyNumberFormat="1" applyFont="1" applyBorder="1" applyAlignment="1">
      <alignment horizontal="right" vertical="center"/>
    </xf>
    <xf numFmtId="3" fontId="6" fillId="0" borderId="0" xfId="187" applyNumberFormat="1" applyFont="1" applyBorder="1" applyAlignment="1">
      <alignment horizontal="right" vertical="center"/>
    </xf>
    <xf numFmtId="3" fontId="6" fillId="0" borderId="18" xfId="187" applyNumberFormat="1" applyFont="1" applyBorder="1" applyAlignment="1">
      <alignment horizontal="right" vertical="center"/>
    </xf>
    <xf numFmtId="37" fontId="6" fillId="0" borderId="12" xfId="187" applyNumberFormat="1" applyFont="1" applyBorder="1" applyAlignment="1"/>
    <xf numFmtId="3" fontId="6" fillId="0" borderId="12" xfId="187" applyNumberFormat="1" applyFont="1" applyBorder="1" applyAlignment="1">
      <alignment horizontal="right" vertical="center"/>
    </xf>
    <xf numFmtId="3" fontId="6" fillId="0" borderId="16" xfId="187" applyNumberFormat="1" applyFont="1" applyBorder="1" applyAlignment="1">
      <alignment horizontal="right" vertical="center"/>
    </xf>
    <xf numFmtId="3" fontId="4" fillId="0" borderId="9" xfId="187" applyNumberFormat="1" applyFont="1" applyBorder="1" applyAlignment="1">
      <alignment horizontal="right" vertical="center"/>
    </xf>
    <xf numFmtId="3" fontId="4" fillId="0" borderId="17" xfId="187" applyNumberFormat="1" applyFont="1" applyBorder="1" applyAlignment="1">
      <alignment horizontal="right" vertical="center"/>
    </xf>
    <xf numFmtId="3" fontId="4" fillId="0" borderId="12" xfId="187" applyNumberFormat="1" applyFont="1" applyBorder="1" applyAlignment="1">
      <alignment horizontal="right" vertical="center"/>
    </xf>
    <xf numFmtId="3" fontId="4" fillId="0" borderId="16" xfId="187" applyNumberFormat="1" applyFont="1" applyBorder="1" applyAlignment="1">
      <alignment horizontal="right" vertical="center"/>
    </xf>
    <xf numFmtId="203" fontId="6" fillId="0" borderId="0" xfId="1" applyNumberFormat="1" applyFont="1"/>
    <xf numFmtId="1" fontId="3" fillId="0" borderId="0" xfId="202" applyNumberFormat="1" applyFont="1" applyFill="1" applyBorder="1" applyAlignment="1">
      <alignment wrapText="1"/>
    </xf>
    <xf numFmtId="176" fontId="3" fillId="0" borderId="0" xfId="1" applyFont="1" applyFill="1" applyBorder="1" applyAlignment="1">
      <alignment wrapText="1"/>
    </xf>
    <xf numFmtId="0" fontId="10" fillId="0" borderId="0" xfId="187" applyFont="1"/>
    <xf numFmtId="176" fontId="6" fillId="0" borderId="0" xfId="1" applyNumberFormat="1" applyFont="1"/>
    <xf numFmtId="1" fontId="6" fillId="0" borderId="0" xfId="187" applyNumberFormat="1" applyFont="1"/>
    <xf numFmtId="0" fontId="2" fillId="2" borderId="8" xfId="202" applyFont="1" applyFill="1" applyBorder="1" applyAlignment="1">
      <alignment vertical="center" wrapText="1"/>
    </xf>
    <xf numFmtId="0" fontId="2" fillId="2" borderId="5" xfId="202" applyFont="1" applyFill="1" applyBorder="1" applyAlignment="1">
      <alignment vertical="center" wrapText="1"/>
    </xf>
    <xf numFmtId="1" fontId="2" fillId="0" borderId="11" xfId="202" applyNumberFormat="1" applyFont="1" applyFill="1" applyBorder="1"/>
    <xf numFmtId="202" fontId="4" fillId="0" borderId="2" xfId="1" applyNumberFormat="1" applyFont="1" applyBorder="1"/>
    <xf numFmtId="202" fontId="4" fillId="0" borderId="9" xfId="1" applyNumberFormat="1" applyFont="1" applyBorder="1"/>
    <xf numFmtId="1" fontId="3" fillId="0" borderId="11" xfId="202" applyNumberFormat="1" applyFont="1" applyFill="1" applyBorder="1"/>
    <xf numFmtId="202" fontId="6" fillId="0" borderId="11" xfId="1" applyNumberFormat="1" applyFont="1" applyBorder="1"/>
    <xf numFmtId="202" fontId="6" fillId="0" borderId="0" xfId="1" applyNumberFormat="1" applyFont="1" applyBorder="1"/>
    <xf numFmtId="0" fontId="2" fillId="0" borderId="6" xfId="200" applyFont="1" applyFill="1" applyBorder="1"/>
    <xf numFmtId="202" fontId="4" fillId="0" borderId="6" xfId="1" applyNumberFormat="1" applyFont="1" applyBorder="1"/>
    <xf numFmtId="202" fontId="4" fillId="0" borderId="12" xfId="1" applyNumberFormat="1" applyFont="1" applyBorder="1"/>
    <xf numFmtId="0" fontId="6" fillId="0" borderId="0" xfId="187" applyFont="1" applyFill="1" applyBorder="1"/>
    <xf numFmtId="0" fontId="8" fillId="0" borderId="0" xfId="187" applyFont="1" applyFill="1" applyBorder="1" applyAlignment="1"/>
    <xf numFmtId="176" fontId="8" fillId="0" borderId="0" xfId="1" applyFont="1" applyBorder="1" applyAlignment="1"/>
    <xf numFmtId="39" fontId="6" fillId="0" borderId="0" xfId="187" applyNumberFormat="1" applyFont="1"/>
    <xf numFmtId="0" fontId="8" fillId="0" borderId="0" xfId="187" applyFont="1" applyFill="1" applyBorder="1" applyAlignment="1">
      <alignment horizontal="center"/>
    </xf>
    <xf numFmtId="0" fontId="4" fillId="3" borderId="5" xfId="187" applyFont="1" applyFill="1" applyBorder="1" applyAlignment="1">
      <alignment horizontal="center"/>
    </xf>
    <xf numFmtId="202" fontId="4" fillId="0" borderId="9" xfId="1" applyNumberFormat="1" applyFont="1" applyFill="1" applyBorder="1"/>
    <xf numFmtId="202" fontId="6" fillId="0" borderId="0" xfId="1" applyNumberFormat="1" applyFont="1" applyFill="1" applyBorder="1"/>
    <xf numFmtId="202" fontId="4" fillId="0" borderId="12" xfId="1" applyNumberFormat="1" applyFont="1" applyFill="1" applyBorder="1"/>
    <xf numFmtId="202" fontId="11" fillId="0" borderId="0" xfId="1" applyNumberFormat="1" applyFont="1" applyFill="1" applyAlignment="1" applyProtection="1"/>
    <xf numFmtId="3" fontId="6" fillId="0" borderId="0" xfId="187" applyNumberFormat="1" applyFont="1" applyFill="1"/>
    <xf numFmtId="3" fontId="8" fillId="0" borderId="0" xfId="187" applyNumberFormat="1" applyFont="1" applyBorder="1" applyAlignment="1">
      <alignment horizontal="right"/>
    </xf>
    <xf numFmtId="1" fontId="2" fillId="0" borderId="17" xfId="202" applyNumberFormat="1" applyFont="1" applyFill="1" applyBorder="1"/>
    <xf numFmtId="3" fontId="6" fillId="0" borderId="18" xfId="187" applyNumberFormat="1" applyFont="1" applyFill="1" applyBorder="1" applyAlignment="1">
      <alignment horizontal="right" vertical="center"/>
    </xf>
    <xf numFmtId="1" fontId="3" fillId="0" borderId="18" xfId="202" applyNumberFormat="1" applyFont="1" applyFill="1" applyBorder="1"/>
    <xf numFmtId="0" fontId="2" fillId="0" borderId="16" xfId="200" applyFont="1" applyFill="1" applyBorder="1"/>
    <xf numFmtId="39" fontId="12" fillId="0" borderId="0" xfId="187" applyNumberFormat="1" applyFont="1"/>
    <xf numFmtId="0" fontId="12" fillId="0" borderId="0" xfId="187" applyFont="1"/>
    <xf numFmtId="204" fontId="6" fillId="0" borderId="0" xfId="4" applyNumberFormat="1" applyFont="1"/>
    <xf numFmtId="202" fontId="6" fillId="0" borderId="2" xfId="1" applyNumberFormat="1" applyFont="1" applyBorder="1"/>
    <xf numFmtId="202" fontId="6" fillId="0" borderId="9" xfId="1" applyNumberFormat="1" applyFont="1" applyBorder="1"/>
    <xf numFmtId="202" fontId="6" fillId="0" borderId="6" xfId="1" applyNumberFormat="1" applyFont="1" applyBorder="1"/>
    <xf numFmtId="202" fontId="6" fillId="0" borderId="12" xfId="1" applyNumberFormat="1" applyFont="1" applyBorder="1"/>
    <xf numFmtId="0" fontId="3" fillId="0" borderId="3" xfId="204" applyFont="1" applyBorder="1" applyAlignment="1">
      <alignment horizontal="center"/>
    </xf>
    <xf numFmtId="0" fontId="3" fillId="0" borderId="15" xfId="204" applyFont="1" applyBorder="1" applyAlignment="1">
      <alignment horizontal="center"/>
    </xf>
    <xf numFmtId="0" fontId="2" fillId="0" borderId="4" xfId="200" applyFont="1" applyFill="1" applyBorder="1" applyAlignment="1">
      <alignment vertical="center"/>
    </xf>
    <xf numFmtId="202" fontId="6" fillId="0" borderId="3" xfId="1" applyNumberFormat="1" applyFont="1" applyBorder="1"/>
    <xf numFmtId="202" fontId="6" fillId="0" borderId="4" xfId="1" applyNumberFormat="1" applyFont="1" applyBorder="1"/>
    <xf numFmtId="0" fontId="13" fillId="0" borderId="0" xfId="173" applyFont="1" applyFill="1" applyBorder="1" applyAlignment="1">
      <alignment horizontal="left"/>
    </xf>
    <xf numFmtId="202" fontId="6" fillId="0" borderId="9" xfId="1" applyNumberFormat="1" applyFont="1" applyFill="1" applyBorder="1"/>
    <xf numFmtId="202" fontId="6" fillId="0" borderId="17" xfId="1" applyNumberFormat="1" applyFont="1" applyFill="1" applyBorder="1"/>
    <xf numFmtId="202" fontId="6" fillId="0" borderId="18" xfId="1" applyNumberFormat="1" applyFont="1" applyFill="1" applyBorder="1"/>
    <xf numFmtId="202" fontId="6" fillId="0" borderId="12" xfId="1" applyNumberFormat="1" applyFont="1" applyFill="1" applyBorder="1"/>
    <xf numFmtId="202" fontId="6" fillId="0" borderId="16" xfId="1" applyNumberFormat="1" applyFont="1" applyFill="1" applyBorder="1"/>
    <xf numFmtId="202" fontId="6" fillId="0" borderId="4" xfId="1" applyNumberFormat="1" applyFont="1" applyFill="1" applyBorder="1"/>
    <xf numFmtId="202" fontId="6" fillId="0" borderId="15" xfId="1" applyNumberFormat="1" applyFont="1" applyFill="1" applyBorder="1"/>
    <xf numFmtId="202" fontId="6" fillId="0" borderId="0" xfId="187" applyNumberFormat="1" applyFont="1" applyFill="1"/>
    <xf numFmtId="0" fontId="2" fillId="2" borderId="17" xfId="202" applyFont="1" applyFill="1" applyBorder="1" applyAlignment="1">
      <alignment horizontal="center" vertical="center" wrapText="1"/>
    </xf>
    <xf numFmtId="0" fontId="2" fillId="2" borderId="16" xfId="202" applyFont="1" applyFill="1" applyBorder="1" applyAlignment="1">
      <alignment horizontal="center" vertical="center" wrapText="1"/>
    </xf>
    <xf numFmtId="1" fontId="3" fillId="0" borderId="17" xfId="202" applyNumberFormat="1" applyFont="1" applyFill="1" applyBorder="1"/>
    <xf numFmtId="1" fontId="3" fillId="0" borderId="18" xfId="202" applyNumberFormat="1" applyFont="1" applyFill="1" applyBorder="1" applyAlignment="1">
      <alignment wrapText="1"/>
    </xf>
    <xf numFmtId="0" fontId="2" fillId="0" borderId="15" xfId="200" applyFont="1" applyFill="1" applyBorder="1" applyAlignment="1">
      <alignment vertical="center"/>
    </xf>
    <xf numFmtId="0" fontId="3" fillId="0" borderId="21" xfId="204" applyFont="1" applyBorder="1"/>
    <xf numFmtId="0" fontId="3" fillId="0" borderId="15" xfId="204" applyFont="1" applyBorder="1"/>
    <xf numFmtId="0" fontId="2" fillId="0" borderId="4" xfId="200" applyFont="1" applyFill="1" applyBorder="1"/>
    <xf numFmtId="202" fontId="6" fillId="0" borderId="0" xfId="187" applyNumberFormat="1" applyFont="1" applyBorder="1"/>
    <xf numFmtId="0" fontId="2" fillId="0" borderId="21" xfId="200" applyFont="1" applyFill="1" applyBorder="1"/>
    <xf numFmtId="0" fontId="3" fillId="0" borderId="0" xfId="173" applyFont="1" applyFill="1"/>
    <xf numFmtId="0" fontId="3" fillId="0" borderId="0" xfId="173" applyFont="1"/>
    <xf numFmtId="176" fontId="7" fillId="0" borderId="0" xfId="1" applyFont="1"/>
    <xf numFmtId="0" fontId="2" fillId="0" borderId="0" xfId="173" applyFont="1" applyBorder="1"/>
    <xf numFmtId="0" fontId="2" fillId="5" borderId="22" xfId="173" applyFont="1" applyFill="1" applyBorder="1" applyAlignment="1">
      <alignment horizontal="center" vertical="center" wrapText="1"/>
    </xf>
    <xf numFmtId="0" fontId="2" fillId="5" borderId="22" xfId="173" applyFont="1" applyFill="1" applyBorder="1" applyAlignment="1">
      <alignment vertical="center" wrapText="1"/>
    </xf>
    <xf numFmtId="0" fontId="3" fillId="5" borderId="22" xfId="173" applyFont="1" applyFill="1" applyBorder="1" applyAlignment="1">
      <alignment horizontal="center"/>
    </xf>
    <xf numFmtId="3" fontId="2" fillId="5" borderId="22" xfId="173" applyNumberFormat="1" applyFont="1" applyFill="1" applyBorder="1" applyAlignment="1">
      <alignment horizontal="center"/>
    </xf>
    <xf numFmtId="3" fontId="2" fillId="5" borderId="22" xfId="173" applyNumberFormat="1" applyFont="1" applyFill="1" applyBorder="1" applyAlignment="1"/>
    <xf numFmtId="0" fontId="2" fillId="0" borderId="22" xfId="173" applyFont="1" applyFill="1" applyBorder="1" applyAlignment="1">
      <alignment horizontal="center"/>
    </xf>
    <xf numFmtId="202" fontId="2" fillId="0" borderId="22" xfId="1" applyNumberFormat="1" applyFont="1" applyFill="1" applyBorder="1"/>
    <xf numFmtId="3" fontId="3" fillId="0" borderId="22" xfId="173" applyNumberFormat="1" applyFont="1" applyFill="1" applyBorder="1" applyAlignment="1"/>
    <xf numFmtId="202" fontId="6" fillId="0" borderId="22" xfId="1" applyNumberFormat="1" applyFont="1" applyBorder="1" applyAlignment="1">
      <alignment horizontal="right"/>
    </xf>
    <xf numFmtId="205" fontId="3" fillId="0" borderId="0" xfId="173" applyNumberFormat="1" applyFont="1"/>
    <xf numFmtId="206" fontId="1" fillId="0" borderId="0" xfId="173" applyNumberFormat="1"/>
    <xf numFmtId="3" fontId="3" fillId="0" borderId="22" xfId="203" applyNumberFormat="1" applyFont="1" applyBorder="1"/>
    <xf numFmtId="3" fontId="3" fillId="0" borderId="22" xfId="173" applyNumberFormat="1" applyFont="1" applyFill="1" applyBorder="1"/>
    <xf numFmtId="202" fontId="3" fillId="0" borderId="22" xfId="1" applyNumberFormat="1" applyFont="1" applyFill="1" applyBorder="1" applyAlignment="1">
      <alignment horizontal="right"/>
    </xf>
    <xf numFmtId="0" fontId="2" fillId="0" borderId="22" xfId="173" applyFont="1" applyFill="1" applyBorder="1" applyAlignment="1">
      <alignment horizontal="center" vertical="center"/>
    </xf>
    <xf numFmtId="3" fontId="3" fillId="0" borderId="22" xfId="173" applyNumberFormat="1" applyFont="1" applyFill="1" applyBorder="1" applyAlignment="1">
      <alignment vertical="center"/>
    </xf>
    <xf numFmtId="202" fontId="3" fillId="0" borderId="22" xfId="1" applyNumberFormat="1" applyFont="1" applyFill="1" applyBorder="1" applyAlignment="1">
      <alignment horizontal="right" vertical="center"/>
    </xf>
    <xf numFmtId="3" fontId="3" fillId="0" borderId="22" xfId="135" applyNumberFormat="1" applyFont="1" applyFill="1" applyBorder="1" applyAlignment="1">
      <alignment vertical="center"/>
    </xf>
    <xf numFmtId="176" fontId="3" fillId="0" borderId="0" xfId="1" applyFont="1" applyFill="1" applyBorder="1"/>
    <xf numFmtId="202" fontId="3" fillId="0" borderId="0" xfId="1" applyNumberFormat="1" applyFont="1" applyFill="1" applyBorder="1" applyAlignment="1">
      <alignment horizontal="right"/>
    </xf>
    <xf numFmtId="202" fontId="3" fillId="0" borderId="0" xfId="1" applyNumberFormat="1" applyFont="1" applyBorder="1"/>
    <xf numFmtId="202" fontId="3" fillId="0" borderId="0" xfId="1" applyNumberFormat="1" applyFont="1"/>
    <xf numFmtId="207" fontId="3" fillId="0" borderId="0" xfId="173" applyNumberFormat="1" applyFont="1"/>
    <xf numFmtId="3" fontId="3" fillId="0" borderId="0" xfId="173" applyNumberFormat="1" applyFont="1"/>
    <xf numFmtId="176" fontId="7" fillId="0" borderId="0" xfId="1" applyFont="1" applyBorder="1"/>
    <xf numFmtId="176" fontId="14" fillId="0" borderId="0" xfId="1" applyFont="1" applyBorder="1"/>
    <xf numFmtId="176" fontId="15" fillId="0" borderId="0" xfId="1" applyFont="1"/>
    <xf numFmtId="176" fontId="7" fillId="0" borderId="0" xfId="1" applyFont="1" applyFill="1"/>
    <xf numFmtId="0" fontId="1" fillId="0" borderId="0" xfId="173" applyFill="1"/>
    <xf numFmtId="0" fontId="16" fillId="0" borderId="23" xfId="173" applyFont="1" applyBorder="1"/>
    <xf numFmtId="0" fontId="3" fillId="0" borderId="24" xfId="173" applyFont="1" applyBorder="1"/>
    <xf numFmtId="0" fontId="16" fillId="0" borderId="25" xfId="173" applyFont="1" applyBorder="1"/>
    <xf numFmtId="0" fontId="3" fillId="0" borderId="25" xfId="173" applyFont="1" applyBorder="1"/>
    <xf numFmtId="0" fontId="3" fillId="0" borderId="0" xfId="173" applyFont="1" applyBorder="1" applyAlignment="1"/>
    <xf numFmtId="0" fontId="2" fillId="5" borderId="26" xfId="173" applyFont="1" applyFill="1" applyBorder="1" applyAlignment="1">
      <alignment horizontal="center" vertical="center" wrapText="1"/>
    </xf>
    <xf numFmtId="0" fontId="2" fillId="5" borderId="27" xfId="173" applyFont="1" applyFill="1" applyBorder="1" applyAlignment="1">
      <alignment horizontal="center" vertical="center" wrapText="1"/>
    </xf>
    <xf numFmtId="0" fontId="2" fillId="5" borderId="23" xfId="173" applyFont="1" applyFill="1" applyBorder="1" applyAlignment="1">
      <alignment horizontal="center" vertical="center" wrapText="1"/>
    </xf>
    <xf numFmtId="0" fontId="2" fillId="5" borderId="28" xfId="173" applyFont="1" applyFill="1" applyBorder="1" applyAlignment="1">
      <alignment horizontal="center" vertical="center" wrapText="1"/>
    </xf>
    <xf numFmtId="0" fontId="2" fillId="5" borderId="29" xfId="173" applyFont="1" applyFill="1" applyBorder="1" applyAlignment="1">
      <alignment horizontal="center" vertical="center" wrapText="1"/>
    </xf>
    <xf numFmtId="0" fontId="2" fillId="5" borderId="25" xfId="173" applyFont="1" applyFill="1" applyBorder="1" applyAlignment="1">
      <alignment horizontal="center" vertical="center" wrapText="1"/>
    </xf>
    <xf numFmtId="0" fontId="2" fillId="5" borderId="30" xfId="173" applyFont="1" applyFill="1" applyBorder="1" applyAlignment="1">
      <alignment horizontal="center" vertical="center" wrapText="1"/>
    </xf>
    <xf numFmtId="0" fontId="2" fillId="5" borderId="31" xfId="173" applyFont="1" applyFill="1" applyBorder="1" applyAlignment="1">
      <alignment horizontal="center" vertical="center" wrapText="1"/>
    </xf>
    <xf numFmtId="0" fontId="2" fillId="5" borderId="32" xfId="173" applyFont="1" applyFill="1" applyBorder="1" applyAlignment="1">
      <alignment horizontal="center" vertical="center" wrapText="1"/>
    </xf>
    <xf numFmtId="0" fontId="2" fillId="0" borderId="26" xfId="173" applyFont="1" applyFill="1" applyBorder="1" applyAlignment="1">
      <alignment horizontal="center"/>
    </xf>
    <xf numFmtId="202" fontId="3" fillId="0" borderId="26" xfId="1" applyNumberFormat="1" applyFont="1" applyFill="1" applyBorder="1"/>
    <xf numFmtId="202" fontId="3" fillId="0" borderId="26" xfId="1" applyNumberFormat="1" applyFont="1" applyFill="1" applyBorder="1" applyAlignment="1">
      <alignment horizontal="center" vertical="center" wrapText="1"/>
    </xf>
    <xf numFmtId="0" fontId="3" fillId="0" borderId="26" xfId="173" applyFont="1" applyFill="1" applyBorder="1" applyAlignment="1">
      <alignment horizontal="center" vertical="center" wrapText="1"/>
    </xf>
    <xf numFmtId="176" fontId="3" fillId="0" borderId="26" xfId="1" applyFont="1" applyFill="1" applyBorder="1" applyAlignment="1">
      <alignment horizontal="center" vertical="center" wrapText="1"/>
    </xf>
    <xf numFmtId="202" fontId="3" fillId="0" borderId="22" xfId="1" applyNumberFormat="1" applyFont="1" applyFill="1" applyBorder="1" applyAlignment="1"/>
    <xf numFmtId="176" fontId="3" fillId="0" borderId="22" xfId="1" applyFont="1" applyFill="1" applyBorder="1" applyAlignment="1"/>
    <xf numFmtId="176" fontId="3" fillId="0" borderId="22" xfId="1" applyFont="1" applyFill="1" applyBorder="1" applyAlignment="1">
      <alignment horizontal="right"/>
    </xf>
    <xf numFmtId="0" fontId="2" fillId="0" borderId="32" xfId="173" applyFont="1" applyFill="1" applyBorder="1" applyAlignment="1">
      <alignment horizontal="center"/>
    </xf>
    <xf numFmtId="176" fontId="3" fillId="0" borderId="22" xfId="1" applyFont="1" applyFill="1" applyBorder="1" applyAlignment="1">
      <alignment vertical="center"/>
    </xf>
    <xf numFmtId="202" fontId="0" fillId="0" borderId="0" xfId="1" applyNumberFormat="1" applyFont="1"/>
    <xf numFmtId="202" fontId="0" fillId="0" borderId="0" xfId="0" applyNumberFormat="1"/>
    <xf numFmtId="0" fontId="0" fillId="0" borderId="0" xfId="0" applyFill="1"/>
    <xf numFmtId="0" fontId="17" fillId="0" borderId="0" xfId="0" applyFont="1"/>
    <xf numFmtId="0" fontId="18" fillId="0" borderId="0" xfId="245" applyNumberFormat="1" applyFont="1" applyProtection="1"/>
    <xf numFmtId="0" fontId="3" fillId="0" borderId="0" xfId="6" applyFont="1" applyAlignment="1" applyProtection="1"/>
    <xf numFmtId="0" fontId="6" fillId="0" borderId="0" xfId="0" applyFont="1"/>
    <xf numFmtId="0" fontId="19" fillId="0" borderId="0" xfId="0" applyFont="1"/>
    <xf numFmtId="0" fontId="3" fillId="0" borderId="0" xfId="6" applyFont="1" applyFill="1" applyAlignment="1" applyProtection="1"/>
    <xf numFmtId="0" fontId="6" fillId="0" borderId="0" xfId="0" applyFont="1" applyFill="1"/>
    <xf numFmtId="0" fontId="19" fillId="0" borderId="0" xfId="0" applyFont="1" applyFill="1"/>
    <xf numFmtId="0" fontId="20" fillId="0" borderId="0" xfId="0" applyFont="1"/>
    <xf numFmtId="0" fontId="21" fillId="0" borderId="0" xfId="245" applyFont="1" applyBorder="1" applyAlignment="1">
      <alignment horizontal="center" vertical="center"/>
    </xf>
    <xf numFmtId="0" fontId="22" fillId="0" borderId="0" xfId="245" applyFont="1" applyBorder="1" applyAlignment="1">
      <alignment horizontal="center" vertical="center"/>
    </xf>
    <xf numFmtId="0" fontId="23" fillId="0" borderId="0" xfId="173" applyFont="1" applyAlignment="1">
      <alignment horizontal="center" wrapText="1"/>
    </xf>
    <xf numFmtId="0" fontId="24" fillId="0" borderId="0" xfId="245" applyNumberFormat="1" applyFont="1" applyAlignment="1" applyProtection="1">
      <alignment horizontal="center"/>
      <protection locked="0"/>
    </xf>
    <xf numFmtId="49" fontId="24" fillId="0" borderId="0" xfId="245" applyNumberFormat="1" applyFont="1" applyProtection="1">
      <protection locked="0"/>
    </xf>
    <xf numFmtId="0" fontId="25" fillId="0" borderId="0" xfId="245" applyNumberFormat="1" applyFont="1" applyAlignment="1" applyProtection="1">
      <alignment horizontal="center"/>
      <protection locked="0"/>
    </xf>
    <xf numFmtId="0" fontId="26" fillId="0" borderId="0" xfId="245" applyFont="1" applyAlignment="1" applyProtection="1">
      <alignment horizontal="left" indent="1"/>
      <protection locked="0"/>
    </xf>
    <xf numFmtId="0" fontId="27" fillId="0" borderId="0" xfId="245" applyFont="1" applyAlignment="1" applyProtection="1">
      <alignment horizontal="left" indent="1"/>
      <protection locked="0"/>
    </xf>
    <xf numFmtId="0" fontId="26" fillId="0" borderId="0" xfId="245" applyFont="1" applyAlignment="1">
      <alignment horizontal="left" indent="1"/>
    </xf>
    <xf numFmtId="0" fontId="28" fillId="0" borderId="0" xfId="245" applyFont="1" applyAlignment="1" applyProtection="1">
      <alignment horizontal="left" indent="1"/>
      <protection locked="0"/>
    </xf>
    <xf numFmtId="0" fontId="29" fillId="0" borderId="0" xfId="245" applyFont="1" applyAlignment="1">
      <alignment horizontal="left" indent="1"/>
    </xf>
  </cellXfs>
  <cellStyles count="257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 1" xfId="49"/>
    <cellStyle name="%" xfId="50"/>
    <cellStyle name="_Administrata Publike" xfId="51"/>
    <cellStyle name="_Book1" xfId="52"/>
    <cellStyle name="_Bujqesia" xfId="53"/>
    <cellStyle name="_GDP Final 1996-2005 by 2 approaches" xfId="54"/>
    <cellStyle name="_GDP Final 1996-2005 by 2 approaches_Finale 2008 me Nace4" xfId="55"/>
    <cellStyle name="_gdp2009, varianti 4" xfId="56"/>
    <cellStyle name="_gdp2009, varianti 5" xfId="57"/>
    <cellStyle name="_gdp2009, varianti 5_Finale 2008 me Nace4" xfId="58"/>
    <cellStyle name="_Per vjetoren nga 3_mujoret" xfId="59"/>
    <cellStyle name="_TAB1" xfId="60"/>
    <cellStyle name="_TAB2" xfId="61"/>
    <cellStyle name="_TAB3" xfId="62"/>
    <cellStyle name="_TAB4" xfId="63"/>
    <cellStyle name="_TAB5" xfId="64"/>
    <cellStyle name="_VA-cons_TOT" xfId="65"/>
    <cellStyle name="_VA-cons_TOT_Finale 2008 me Nace4" xfId="66"/>
    <cellStyle name="_VA-cons_TOT_Ledjoni energjia" xfId="67"/>
    <cellStyle name="_VA-cons_TOT_Ledjoni energjia_Finale 2008 me Nace4" xfId="68"/>
    <cellStyle name="_Workbook for QGDP(dt.24 Prill, 2008)" xfId="69"/>
    <cellStyle name="0mitP" xfId="70"/>
    <cellStyle name="0ohneP" xfId="71"/>
    <cellStyle name="10mitP" xfId="72"/>
    <cellStyle name="12mitP" xfId="73"/>
    <cellStyle name="12ohneP" xfId="74"/>
    <cellStyle name="13mitP" xfId="75"/>
    <cellStyle name="1mitP" xfId="76"/>
    <cellStyle name="1ohneP" xfId="77"/>
    <cellStyle name="20% - Accent1 2" xfId="78"/>
    <cellStyle name="20% - Accent2 2" xfId="79"/>
    <cellStyle name="20% - Accent3 2" xfId="80"/>
    <cellStyle name="20% - Accent4 2" xfId="81"/>
    <cellStyle name="20% - Accent5 2" xfId="82"/>
    <cellStyle name="20% - Accent6 2" xfId="83"/>
    <cellStyle name="20% - Akzent1" xfId="84"/>
    <cellStyle name="20% - Akzent2" xfId="85"/>
    <cellStyle name="20% - Akzent3" xfId="86"/>
    <cellStyle name="20% - Akzent4" xfId="87"/>
    <cellStyle name="20% - Akzent5" xfId="88"/>
    <cellStyle name="20% - Akzent6" xfId="89"/>
    <cellStyle name="2mitP" xfId="90"/>
    <cellStyle name="2ohneP" xfId="91"/>
    <cellStyle name="3mitP" xfId="92"/>
    <cellStyle name="3ohneP" xfId="93"/>
    <cellStyle name="40% - Accent1 2" xfId="94"/>
    <cellStyle name="40% - Accent2 2" xfId="95"/>
    <cellStyle name="40% - Accent3 2" xfId="96"/>
    <cellStyle name="40% - Accent4 2" xfId="97"/>
    <cellStyle name="40% - Accent5 2" xfId="98"/>
    <cellStyle name="40% - Accent6 2" xfId="99"/>
    <cellStyle name="40% - Akzent1" xfId="100"/>
    <cellStyle name="40% - Akzent2" xfId="101"/>
    <cellStyle name="40% - Akzent3" xfId="102"/>
    <cellStyle name="40% - Akzent4" xfId="103"/>
    <cellStyle name="40% - Akzent5" xfId="104"/>
    <cellStyle name="40% - Akzent6" xfId="105"/>
    <cellStyle name="4mitP" xfId="106"/>
    <cellStyle name="4ohneP" xfId="107"/>
    <cellStyle name="60% - Accent1 2" xfId="108"/>
    <cellStyle name="60% - Accent2 2" xfId="109"/>
    <cellStyle name="60% - Accent3 2" xfId="110"/>
    <cellStyle name="60% - Accent4 2" xfId="111"/>
    <cellStyle name="60% - Accent5 2" xfId="112"/>
    <cellStyle name="60% - Accent6 2" xfId="113"/>
    <cellStyle name="60% - Akzent1" xfId="114"/>
    <cellStyle name="60% - Akzent2" xfId="115"/>
    <cellStyle name="60% - Akzent3" xfId="116"/>
    <cellStyle name="60% - Akzent4" xfId="117"/>
    <cellStyle name="60% - Akzent5" xfId="118"/>
    <cellStyle name="60% - Akzent6" xfId="119"/>
    <cellStyle name="6mitP" xfId="120"/>
    <cellStyle name="6ohneP" xfId="121"/>
    <cellStyle name="7mitP" xfId="122"/>
    <cellStyle name="9mitP" xfId="123"/>
    <cellStyle name="9ohneP" xfId="124"/>
    <cellStyle name="Accent1 2" xfId="125"/>
    <cellStyle name="Accent2 2" xfId="126"/>
    <cellStyle name="Accent3 2" xfId="127"/>
    <cellStyle name="Accent4 2" xfId="128"/>
    <cellStyle name="Accent5 2" xfId="129"/>
    <cellStyle name="Accent6 2" xfId="130"/>
    <cellStyle name="Bad 2" xfId="131"/>
    <cellStyle name="Calculation 2" xfId="132"/>
    <cellStyle name="Check Cell 2" xfId="133"/>
    <cellStyle name="Comma 17" xfId="134"/>
    <cellStyle name="Comma 2" xfId="135"/>
    <cellStyle name="Comma 2 2" xfId="136"/>
    <cellStyle name="Comma 2 3" xfId="137"/>
    <cellStyle name="Comma 3" xfId="138"/>
    <cellStyle name="Comma 3 2" xfId="139"/>
    <cellStyle name="Comma 3 3" xfId="140"/>
    <cellStyle name="Comma 3 3 2" xfId="141"/>
    <cellStyle name="Comma 3 4" xfId="142"/>
    <cellStyle name="Comma 4" xfId="143"/>
    <cellStyle name="Comma 5" xfId="144"/>
    <cellStyle name="Comma 5 2" xfId="145"/>
    <cellStyle name="Comma 5 3" xfId="146"/>
    <cellStyle name="Comma 6" xfId="147"/>
    <cellStyle name="Comma 7" xfId="148"/>
    <cellStyle name="Comma 7 2" xfId="149"/>
    <cellStyle name="Comma 8" xfId="150"/>
    <cellStyle name="Comma0" xfId="151"/>
    <cellStyle name="Currency0" xfId="152"/>
    <cellStyle name="Date" xfId="153"/>
    <cellStyle name="Explanatory Text 2" xfId="154"/>
    <cellStyle name="Fixed" xfId="155"/>
    <cellStyle name="Fuss" xfId="156"/>
    <cellStyle name="Good 2" xfId="157"/>
    <cellStyle name="Heading 1 2" xfId="158"/>
    <cellStyle name="Heading 2 2" xfId="159"/>
    <cellStyle name="Heading 3 2" xfId="160"/>
    <cellStyle name="Heading 4 2" xfId="161"/>
    <cellStyle name="Hyperlink 2" xfId="162"/>
    <cellStyle name="Iau?iue_?ac?.oaa.90-92" xfId="163"/>
    <cellStyle name="Îáû÷íûé_93ãîä (2)" xfId="164"/>
    <cellStyle name="Input 2" xfId="165"/>
    <cellStyle name="Linked Cell 2" xfId="166"/>
    <cellStyle name="m49048872" xfId="167"/>
    <cellStyle name="mitP" xfId="168"/>
    <cellStyle name="Neutral 2" xfId="169"/>
    <cellStyle name="Normal 10" xfId="170"/>
    <cellStyle name="Normal 11" xfId="171"/>
    <cellStyle name="Normal 12" xfId="172"/>
    <cellStyle name="Normal 13" xfId="173"/>
    <cellStyle name="Normal 13 2" xfId="174"/>
    <cellStyle name="Normal 14" xfId="175"/>
    <cellStyle name="Normal 14 2" xfId="176"/>
    <cellStyle name="Normal 15" xfId="177"/>
    <cellStyle name="Normal 16" xfId="178"/>
    <cellStyle name="Normal 17" xfId="179"/>
    <cellStyle name="Normal 18" xfId="180"/>
    <cellStyle name="Normal 2" xfId="181"/>
    <cellStyle name="Normal 2 2" xfId="182"/>
    <cellStyle name="Normal 2 2 2" xfId="183"/>
    <cellStyle name="Normal 3" xfId="184"/>
    <cellStyle name="Normal 3 2" xfId="185"/>
    <cellStyle name="Normal 3 3" xfId="186"/>
    <cellStyle name="Normal 4" xfId="187"/>
    <cellStyle name="Normal 4 2" xfId="188"/>
    <cellStyle name="Normal 4 3" xfId="189"/>
    <cellStyle name="Normal 4 4" xfId="190"/>
    <cellStyle name="Normal 5" xfId="191"/>
    <cellStyle name="Normal 5 2" xfId="192"/>
    <cellStyle name="Normal 5 3" xfId="193"/>
    <cellStyle name="Normal 6" xfId="194"/>
    <cellStyle name="Normal 6 2" xfId="195"/>
    <cellStyle name="Normal 7" xfId="196"/>
    <cellStyle name="Normal 8" xfId="197"/>
    <cellStyle name="Normal 9" xfId="198"/>
    <cellStyle name="Normal 9 2" xfId="199"/>
    <cellStyle name="Normal_Agregatet kryesore te vitit 2003 " xfId="200"/>
    <cellStyle name="Normál_Felhasznalas_tabla_1999" xfId="201"/>
    <cellStyle name="Normal_Final data of 2004 by 25 branch gj 2" xfId="202"/>
    <cellStyle name="Normal_gdp flash me sales index" xfId="203"/>
    <cellStyle name="Normal_Semifinal Data year 08" xfId="204"/>
    <cellStyle name="Normál_uzlidnk" xfId="205"/>
    <cellStyle name="Note 2" xfId="206"/>
    <cellStyle name="ohneP" xfId="207"/>
    <cellStyle name="Ouny?e [0]_Eeno1" xfId="208"/>
    <cellStyle name="Ouny?e_Eeno1" xfId="209"/>
    <cellStyle name="Òûñÿ÷è_Sheet1" xfId="210"/>
    <cellStyle name="Output 2" xfId="211"/>
    <cellStyle name="Percent 2" xfId="212"/>
    <cellStyle name="s24" xfId="213"/>
    <cellStyle name="s30" xfId="214"/>
    <cellStyle name="s32" xfId="215"/>
    <cellStyle name="s33" xfId="216"/>
    <cellStyle name="s35" xfId="217"/>
    <cellStyle name="s37" xfId="218"/>
    <cellStyle name="s44" xfId="219"/>
    <cellStyle name="s45" xfId="220"/>
    <cellStyle name="s48" xfId="221"/>
    <cellStyle name="s56" xfId="222"/>
    <cellStyle name="s57" xfId="223"/>
    <cellStyle name="s58" xfId="224"/>
    <cellStyle name="s59" xfId="225"/>
    <cellStyle name="s62" xfId="226"/>
    <cellStyle name="s63" xfId="227"/>
    <cellStyle name="s64" xfId="228"/>
    <cellStyle name="s65" xfId="229"/>
    <cellStyle name="s66" xfId="230"/>
    <cellStyle name="s67" xfId="231"/>
    <cellStyle name="s68" xfId="232"/>
    <cellStyle name="s69" xfId="233"/>
    <cellStyle name="s70" xfId="234"/>
    <cellStyle name="s73" xfId="235"/>
    <cellStyle name="s78" xfId="236"/>
    <cellStyle name="s80" xfId="237"/>
    <cellStyle name="s82" xfId="238"/>
    <cellStyle name="s85" xfId="239"/>
    <cellStyle name="s93" xfId="240"/>
    <cellStyle name="s94" xfId="241"/>
    <cellStyle name="s95" xfId="242"/>
    <cellStyle name="Standard 2" xfId="243"/>
    <cellStyle name="Standard 3" xfId="244"/>
    <cellStyle name="Standard 3 2" xfId="245"/>
    <cellStyle name="Style 1" xfId="246"/>
    <cellStyle name="Text_e" xfId="247"/>
    <cellStyle name="Title 2" xfId="248"/>
    <cellStyle name="Total 2" xfId="249"/>
    <cellStyle name="Warning Text 2" xfId="250"/>
    <cellStyle name="Денежный [0]_BBПиндекс" xfId="251"/>
    <cellStyle name="Денежный_BBПиндекс" xfId="252"/>
    <cellStyle name="Обычный_5_QUART" xfId="253"/>
    <cellStyle name="Тысячи_Sheet1" xfId="254"/>
    <cellStyle name="Финансовый [0]_BBПиндекс" xfId="255"/>
    <cellStyle name="Финансовый_BBПиндекс" xfId="2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4.xml"/><Relationship Id="rId14" Type="http://schemas.openxmlformats.org/officeDocument/2006/relationships/externalLink" Target="externalLinks/externalLink3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Radio" firstButton="1" fmlaLink="'Permbajtja-Content'!$A$1" noThreeD="1" val="0"/>
</file>

<file path=xl/ctrlProps/ctrlProp2.xml><?xml version="1.0" encoding="utf-8"?>
<formControlPr xmlns="http://schemas.microsoft.com/office/spreadsheetml/2009/9/main" objectType="Radio" checked="Checked" noThreeD="1" val="0"/>
</file>

<file path=xl/ctrlProps/ctrlProp3.xml><?xml version="1.0" encoding="utf-8"?>
<formControlPr xmlns="http://schemas.microsoft.com/office/spreadsheetml/2009/9/main" objectType="Radio" firstButton="1" fmlaLink="'Permbajtja-Content'!$A$1" noThreeD="1" val="0"/>
</file>

<file path=xl/ctrlProps/ctrlProp4.xml><?xml version="1.0" encoding="utf-8"?>
<formControlPr xmlns="http://schemas.microsoft.com/office/spreadsheetml/2009/9/main" objectType="Radio" checked="Checked" noThreeD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1397479</xdr:colOff>
      <xdr:row>3</xdr:row>
      <xdr:rowOff>77637</xdr:rowOff>
    </xdr:from>
    <xdr:to>
      <xdr:col>9</xdr:col>
      <xdr:colOff>3499</xdr:colOff>
      <xdr:row>3</xdr:row>
      <xdr:rowOff>165215</xdr:rowOff>
    </xdr:to>
    <xdr:pic>
      <xdr:nvPicPr>
        <xdr:cNvPr id="2" name="Picture 2" descr="http://photos.wikimapia.org/p/00/01/45/06/03_960.jpg"/>
        <xdr:cNvPicPr>
          <a:picLocks noChangeAspect="1" noChangeArrowheads="1"/>
        </xdr:cNvPicPr>
      </xdr:nvPicPr>
      <xdr:blipFill>
        <a:blip r:embed="rId1" cstate="print"/>
        <a:srcRect l="10959" t="5534" r="11644" b="19763"/>
        <a:stretch>
          <a:fillRect/>
        </a:stretch>
      </xdr:blipFill>
      <xdr:spPr>
        <a:xfrm>
          <a:off x="5629275" y="401320"/>
          <a:ext cx="3175" cy="8763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>
      <xdr:nvSpPr>
        <xdr:cNvPr id="3" name="Rectangle 2"/>
        <xdr:cNvSpPr/>
      </xdr:nvSpPr>
      <xdr:spPr>
        <a:xfrm>
          <a:off x="6648450" y="1158240"/>
          <a:ext cx="933450" cy="45466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47625</xdr:colOff>
      <xdr:row>1</xdr:row>
      <xdr:rowOff>114300</xdr:rowOff>
    </xdr:from>
    <xdr:to>
      <xdr:col>2</xdr:col>
      <xdr:colOff>87849</xdr:colOff>
      <xdr:row>4</xdr:row>
      <xdr:rowOff>19050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47625" y="276225"/>
          <a:ext cx="132588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6753225" y="1228725"/>
              <a:ext cx="666750" cy="1619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Shqip</a:t>
              </a:r>
              <a:endParaRPr lang="en-GB" sz="800" b="0" i="0" u="none" strike="noStrike" baseline="0">
                <a:solidFill>
                  <a:srgbClr val="000000"/>
                </a:solidFill>
                <a:latin typeface="Tahoma" panose="020B0604030504040204"/>
                <a:ea typeface="Tahoma" panose="020B0604030504040204"/>
                <a:cs typeface="Tahoma" panose="020B0604030504040204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753225" y="1390650"/>
              <a:ext cx="685800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English</a:t>
              </a:r>
              <a:endParaRPr lang="en-GB" sz="800" b="0" i="0" u="none" strike="noStrike" baseline="0">
                <a:solidFill>
                  <a:srgbClr val="000000"/>
                </a:solidFill>
                <a:latin typeface="Tahoma" panose="020B0604030504040204"/>
                <a:ea typeface="Tahoma" panose="020B0604030504040204"/>
                <a:cs typeface="Tahoma" panose="020B0604030504040204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550332</xdr:colOff>
      <xdr:row>1</xdr:row>
      <xdr:rowOff>31750</xdr:rowOff>
    </xdr:from>
    <xdr:to>
      <xdr:col>13</xdr:col>
      <xdr:colOff>255925</xdr:colOff>
      <xdr:row>3</xdr:row>
      <xdr:rowOff>94494</xdr:rowOff>
    </xdr:to>
    <xdr:sp>
      <xdr:nvSpPr>
        <xdr:cNvPr id="3" name="Rectangle 2"/>
        <xdr:cNvSpPr/>
      </xdr:nvSpPr>
      <xdr:spPr>
        <a:xfrm>
          <a:off x="7150735" y="222250"/>
          <a:ext cx="906145" cy="44323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1</xdr:row>
          <xdr:rowOff>76200</xdr:rowOff>
        </xdr:from>
        <xdr:to>
          <xdr:col>13</xdr:col>
          <xdr:colOff>104775</xdr:colOff>
          <xdr:row>2</xdr:row>
          <xdr:rowOff>47625</xdr:rowOff>
        </xdr:to>
        <xdr:sp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248525" y="266700"/>
              <a:ext cx="657225" cy="1619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Shqip</a:t>
              </a:r>
              <a:endParaRPr lang="en-GB" sz="800" b="0" i="0" u="none" strike="noStrike" baseline="0">
                <a:solidFill>
                  <a:srgbClr val="000000"/>
                </a:solidFill>
                <a:latin typeface="Tahoma" panose="020B0604030504040204"/>
                <a:ea typeface="Tahoma" panose="020B0604030504040204"/>
                <a:cs typeface="Tahoma" panose="020B0604030504040204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</xdr:row>
          <xdr:rowOff>47625</xdr:rowOff>
        </xdr:from>
        <xdr:to>
          <xdr:col>13</xdr:col>
          <xdr:colOff>123825</xdr:colOff>
          <xdr:row>3</xdr:row>
          <xdr:rowOff>28575</xdr:rowOff>
        </xdr:to>
        <xdr:sp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7248525" y="428625"/>
              <a:ext cx="676275" cy="1714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English</a:t>
              </a:r>
              <a:endParaRPr lang="en-GB" sz="800" b="0" i="0" u="none" strike="noStrike" baseline="0">
                <a:solidFill>
                  <a:srgbClr val="000000"/>
                </a:solidFill>
                <a:latin typeface="Tahoma" panose="020B0604030504040204"/>
                <a:ea typeface="Tahoma" panose="020B0604030504040204"/>
                <a:cs typeface="Tahoma" panose="020B0604030504040204"/>
              </a:endParaRP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/www.instat.gov.al/elirjeta_gdp/Punime%20te%20fundit/viti2005versioni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/www.instat.gov.al/Elton_GDP/Documents%20and%20Settings/inselal/Desktop/Share/Admin/Ardhurat/Taksat%20e%20subsi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romMo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4.xml"/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3:I49"/>
  <sheetViews>
    <sheetView showGridLines="0" tabSelected="1" workbookViewId="0">
      <selection activeCell="I29" sqref="I29"/>
    </sheetView>
  </sheetViews>
  <sheetFormatPr defaultColWidth="9.14285714285714" defaultRowHeight="12.75"/>
  <cols>
    <col min="1" max="1" width="9.14285714285714" style="32"/>
    <col min="2" max="2" width="10.1428571428571" style="32" customWidth="1"/>
    <col min="3" max="8" width="9.14285714285714" style="32"/>
    <col min="9" max="9" width="10.2857142857143" style="32" customWidth="1"/>
    <col min="10" max="10" width="10" style="32" customWidth="1"/>
    <col min="11" max="16384" width="9.14285714285714" style="32"/>
  </cols>
  <sheetData>
    <row r="3" hidden="1"/>
    <row r="4" ht="47.25" customHeight="1" spans="3:9">
      <c r="C4" s="291" t="str">
        <f>CHOOSE('Permbajtja-Content'!$A$1,"Instituti i Statistikave","Institute of Statistics")</f>
        <v>Institute of Statistics</v>
      </c>
      <c r="D4" s="292"/>
      <c r="E4" s="292"/>
      <c r="F4" s="292"/>
      <c r="G4" s="292"/>
      <c r="H4" s="292"/>
      <c r="I4" s="292"/>
    </row>
    <row r="18" ht="54.75" customHeight="1" spans="2:8">
      <c r="B18" s="293" t="str">
        <f>CHOOSE('Permbajtja-Content'!$A$1,"Llogaritë Kombëtare Vjetore (Metoda e Prodhimit)","Annual National Accounts (Production Approach)")</f>
        <v>Annual National Accounts (Production Approach)</v>
      </c>
      <c r="C18" s="293"/>
      <c r="D18" s="293"/>
      <c r="E18" s="293"/>
      <c r="F18" s="293"/>
      <c r="G18" s="293"/>
      <c r="H18" s="293"/>
    </row>
    <row r="23" ht="18" spans="5:5">
      <c r="E23" s="294" t="str">
        <f>CHOOSE('Permbajtja-Content'!$A$1,"Produkti i Brendshëm Bruto  ","Gross Domestic Product ,")</f>
        <v>Gross Domestic Product ,</v>
      </c>
    </row>
    <row r="24" ht="18" spans="3:5">
      <c r="C24" s="295"/>
      <c r="E24" s="296" t="str">
        <f>CHOOSE('Permbajtja-Content'!$A$1,"Rezultatet sipas klasifikimit NVE Rev.2, në nivel A19 ","GDP by NACE Rev.2, at level A19")</f>
        <v>GDP by NACE Rev.2, at level A19</v>
      </c>
    </row>
    <row r="26" ht="15" spans="5:5">
      <c r="E26" s="296" t="str">
        <f>CHOOSE('Permbajtja-Content'!$A$1,"Seritë e të dhënave të PBB-së 1995-2023 ","Time series of GDP 1995-2023")</f>
        <v>Time series of GDP 1995-2023</v>
      </c>
    </row>
    <row r="27" ht="15" spans="5:5">
      <c r="E27" s="296"/>
    </row>
    <row r="28" ht="15" spans="5:5">
      <c r="E28" s="296"/>
    </row>
    <row r="39" spans="1:8">
      <c r="A39" s="297" t="s">
        <v>0</v>
      </c>
      <c r="C39" s="297"/>
      <c r="D39" s="297"/>
      <c r="E39" s="297"/>
      <c r="F39" s="297"/>
      <c r="G39" s="297"/>
      <c r="H39" s="297"/>
    </row>
    <row r="40" spans="1:8">
      <c r="A40" s="298" t="str">
        <f>CHOOSE('Permbajtja-Content'!$A$1,"Përditësimi i fundit: Mars 2023"," Last update: March 2023")</f>
        <v> Last update: March 2023</v>
      </c>
      <c r="C40" s="299"/>
      <c r="D40" s="299"/>
      <c r="E40" s="299"/>
      <c r="F40" s="299"/>
      <c r="G40" s="299"/>
      <c r="H40" s="299"/>
    </row>
    <row r="41" s="32" customFormat="1" spans="1:8">
      <c r="A41" s="298"/>
      <c r="C41" s="299"/>
      <c r="D41" s="299"/>
      <c r="E41" s="299"/>
      <c r="F41" s="299"/>
      <c r="G41" s="299"/>
      <c r="H41" s="299"/>
    </row>
    <row r="42" spans="1:8">
      <c r="A42" s="297" t="s">
        <v>1</v>
      </c>
      <c r="C42" s="297"/>
      <c r="D42" s="297"/>
      <c r="E42" s="297"/>
      <c r="F42" s="297"/>
      <c r="G42" s="297"/>
      <c r="H42" s="297"/>
    </row>
    <row r="43" spans="1:8">
      <c r="A43" s="297" t="s">
        <v>2</v>
      </c>
      <c r="C43" s="297"/>
      <c r="D43" s="297"/>
      <c r="E43" s="297"/>
      <c r="F43" s="297"/>
      <c r="G43" s="297"/>
      <c r="H43" s="297"/>
    </row>
    <row r="44" s="32" customFormat="1" spans="1:8">
      <c r="A44" s="297"/>
      <c r="C44" s="297"/>
      <c r="D44" s="297"/>
      <c r="E44" s="297"/>
      <c r="F44" s="297"/>
      <c r="G44" s="297"/>
      <c r="H44" s="297"/>
    </row>
    <row r="45" spans="1:8">
      <c r="A45" s="300" t="str">
        <f>CHOOSE('Permbajtja-Content'!$A$1,"Për të dhëna më të detajuara sipas aktiviteteve ekonomike, ju lutemi konsultoni faqen e INSTAT, seksioni Databaza Statistikore, tema Llogaritë Kombëtare"," For more detail information by economic activities, please refer to INSTAT website, section Statistical database, National accounts")</f>
        <v> For more detail information by economic activities, please refer to INSTAT website, section Statistical database, National accounts</v>
      </c>
      <c r="G45" s="299"/>
      <c r="H45" s="299"/>
    </row>
    <row r="46" s="32" customFormat="1" spans="1:8">
      <c r="A46" s="300"/>
      <c r="G46" s="299"/>
      <c r="H46" s="299"/>
    </row>
    <row r="47" ht="18.75" spans="1:8">
      <c r="A47" s="301" t="s">
        <v>3</v>
      </c>
      <c r="C47" s="299"/>
      <c r="D47" s="299"/>
      <c r="E47" s="299"/>
      <c r="F47" s="299"/>
      <c r="G47" s="299"/>
      <c r="H47" s="299"/>
    </row>
    <row r="48" spans="1:8">
      <c r="A48" s="299" t="s">
        <v>4</v>
      </c>
      <c r="C48" s="299"/>
      <c r="D48" s="299"/>
      <c r="E48" s="299"/>
      <c r="F48" s="299"/>
      <c r="G48" s="299"/>
      <c r="H48" s="299"/>
    </row>
    <row r="49" spans="2:8">
      <c r="B49" s="299"/>
      <c r="C49" s="299"/>
      <c r="D49" s="299"/>
      <c r="E49" s="299"/>
      <c r="F49" s="299"/>
      <c r="G49" s="299"/>
      <c r="H49" s="299"/>
    </row>
  </sheetData>
  <mergeCells count="2">
    <mergeCell ref="C4:I4"/>
    <mergeCell ref="B18:H18"/>
  </mergeCells>
  <pageMargins left="0.7" right="0.7" top="0.75" bottom="0.75" header="0.3" footer="0.3"/>
  <pageSetup paperSize="1" scale="95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Option Button 1" r:id="rId3">
              <controlPr defaultSize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Option Button 2" r:id="rId4">
              <controlPr defaultSize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B1:AH31"/>
  <sheetViews>
    <sheetView showGridLines="0" zoomScale="90" zoomScaleNormal="90" workbookViewId="0">
      <selection activeCell="F15" sqref="F15"/>
    </sheetView>
  </sheetViews>
  <sheetFormatPr defaultColWidth="9.14285714285714" defaultRowHeight="15"/>
  <cols>
    <col min="1" max="1" width="2.42857142857143" style="60" customWidth="1"/>
    <col min="2" max="2" width="7.28571428571429" style="60" customWidth="1"/>
    <col min="3" max="3" width="10.5714285714286" style="60" customWidth="1"/>
    <col min="4" max="4" width="55.7142857142857" style="60" customWidth="1"/>
    <col min="5" max="27" width="8.85714285714286" style="60" customWidth="1"/>
    <col min="28" max="31" width="8.85714285714286" style="61" customWidth="1"/>
    <col min="32" max="32" width="11.5714285714286" style="61" customWidth="1"/>
    <col min="33" max="33" width="9.14285714285714" style="61"/>
    <col min="34" max="34" width="58.4285714285714" style="60" customWidth="1"/>
    <col min="35" max="35" width="9.85714285714286" style="60" customWidth="1"/>
    <col min="36" max="16384" width="9.14285714285714" style="60"/>
  </cols>
  <sheetData>
    <row r="1" spans="2:32">
      <c r="B1" s="62" t="s">
        <v>143</v>
      </c>
      <c r="C1" s="62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79"/>
      <c r="AC1" s="79"/>
      <c r="AD1" s="79"/>
      <c r="AE1" s="79"/>
      <c r="AF1" s="79"/>
    </row>
    <row r="2" spans="2:32">
      <c r="B2" s="62" t="s">
        <v>144</v>
      </c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79"/>
      <c r="AC2" s="79"/>
      <c r="AD2" s="79"/>
      <c r="AE2" s="79"/>
      <c r="AF2" s="79"/>
    </row>
    <row r="3" spans="2:32">
      <c r="B3" s="62" t="s">
        <v>145</v>
      </c>
      <c r="C3" s="6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79"/>
      <c r="AC3" s="79"/>
      <c r="AD3" s="79"/>
      <c r="AE3" s="79"/>
      <c r="AF3" s="79"/>
    </row>
    <row r="4" spans="2:33">
      <c r="B4" s="4"/>
      <c r="C4" s="29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78"/>
      <c r="S4" s="78"/>
      <c r="T4" s="78"/>
      <c r="U4" s="78"/>
      <c r="V4" s="78"/>
      <c r="W4" s="78"/>
      <c r="X4" s="78"/>
      <c r="Y4" s="78"/>
      <c r="Z4" s="78"/>
      <c r="AA4" s="78"/>
      <c r="AB4" s="79"/>
      <c r="AC4" s="79"/>
      <c r="AD4" s="79"/>
      <c r="AE4" s="79"/>
      <c r="AF4" s="79"/>
      <c r="AG4" s="79"/>
    </row>
    <row r="5" ht="15.75" spans="34:34">
      <c r="AH5" s="84" t="s">
        <v>142</v>
      </c>
    </row>
    <row r="6" ht="15.75" customHeight="1" spans="2:34">
      <c r="B6" s="6" t="s">
        <v>45</v>
      </c>
      <c r="C6" s="6" t="s">
        <v>46</v>
      </c>
      <c r="D6" s="65" t="s">
        <v>47</v>
      </c>
      <c r="E6" s="66" t="s">
        <v>48</v>
      </c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85"/>
      <c r="AH6" s="86" t="s">
        <v>49</v>
      </c>
    </row>
    <row r="7" ht="15.75" spans="2:34">
      <c r="B7" s="10" t="s">
        <v>50</v>
      </c>
      <c r="C7" s="10" t="s">
        <v>51</v>
      </c>
      <c r="D7" s="68"/>
      <c r="E7" s="69">
        <v>1995</v>
      </c>
      <c r="F7" s="70">
        <v>1996</v>
      </c>
      <c r="G7" s="38">
        <v>1997</v>
      </c>
      <c r="H7" s="70">
        <v>1998</v>
      </c>
      <c r="I7" s="38">
        <v>1999</v>
      </c>
      <c r="J7" s="70">
        <v>2000</v>
      </c>
      <c r="K7" s="38">
        <v>2001</v>
      </c>
      <c r="L7" s="70">
        <v>2002</v>
      </c>
      <c r="M7" s="38">
        <v>2003</v>
      </c>
      <c r="N7" s="70">
        <v>2004</v>
      </c>
      <c r="O7" s="38">
        <v>2005</v>
      </c>
      <c r="P7" s="70">
        <v>2006</v>
      </c>
      <c r="Q7" s="38">
        <v>2007</v>
      </c>
      <c r="R7" s="70">
        <v>2008</v>
      </c>
      <c r="S7" s="38">
        <v>2009</v>
      </c>
      <c r="T7" s="38">
        <v>2010</v>
      </c>
      <c r="U7" s="38">
        <v>2011</v>
      </c>
      <c r="V7" s="38">
        <v>2012</v>
      </c>
      <c r="W7" s="39">
        <v>2013</v>
      </c>
      <c r="X7" s="39">
        <v>2014</v>
      </c>
      <c r="Y7" s="39">
        <v>2015</v>
      </c>
      <c r="Z7" s="39">
        <v>2016</v>
      </c>
      <c r="AA7" s="80">
        <v>2017</v>
      </c>
      <c r="AB7" s="81">
        <v>2018</v>
      </c>
      <c r="AC7" s="82">
        <v>2019</v>
      </c>
      <c r="AD7" s="82">
        <v>2020</v>
      </c>
      <c r="AE7" s="82">
        <v>2021</v>
      </c>
      <c r="AF7" s="82">
        <v>2022</v>
      </c>
      <c r="AG7" s="82">
        <v>2023</v>
      </c>
      <c r="AH7" s="87"/>
    </row>
    <row r="8" spans="2:34">
      <c r="B8" s="14" t="s">
        <v>52</v>
      </c>
      <c r="C8" s="15" t="s">
        <v>53</v>
      </c>
      <c r="D8" s="16" t="s">
        <v>54</v>
      </c>
      <c r="E8" s="71">
        <f>_tab_5!E9/_tab_5!$E$30*100</f>
        <v>32.8374497421826</v>
      </c>
      <c r="F8" s="71">
        <f>_tab_5!F9/_tab_5!$F$30*100</f>
        <v>33.5616611930771</v>
      </c>
      <c r="G8" s="71">
        <f>_tab_5!G9/_tab_5!$G$30*100</f>
        <v>28.9413145004356</v>
      </c>
      <c r="H8" s="71">
        <f>_tab_5!H9/_tab_5!$H$30*100</f>
        <v>26.2610428312714</v>
      </c>
      <c r="I8" s="71">
        <f>_tab_5!I9/_tab_5!$I$30*100</f>
        <v>23.6225672913102</v>
      </c>
      <c r="J8" s="71">
        <f>_tab_5!J9/_tab_5!$J$30*100</f>
        <v>22.1790139473413</v>
      </c>
      <c r="K8" s="71">
        <f>_tab_5!K9/_tab_5!$K$30*100</f>
        <v>20.4524054121893</v>
      </c>
      <c r="L8" s="71">
        <f>_tab_5!L9/_tab_5!$L$30*100</f>
        <v>19.7639164692688</v>
      </c>
      <c r="M8" s="71">
        <f>_tab_5!M9/_tab_5!$M$30*100</f>
        <v>19.8076203379231</v>
      </c>
      <c r="N8" s="71">
        <f>_tab_5!N9/_tab_5!$N$30*100</f>
        <v>18.5630799858084</v>
      </c>
      <c r="O8" s="71">
        <f>_tab_5!O9/_tab_5!$O$30*100</f>
        <v>17.1247178921354</v>
      </c>
      <c r="P8" s="71">
        <f>_tab_5!P9/_tab_5!$P$30*100</f>
        <v>16.0415750370085</v>
      </c>
      <c r="Q8" s="71">
        <f>_tab_5!Q9/_tab_5!$Q$30*100</f>
        <v>15.5325494519563</v>
      </c>
      <c r="R8" s="71">
        <f>_tab_5!R9/_tab_5!$R$30*100</f>
        <v>15.4221004002512</v>
      </c>
      <c r="S8" s="71">
        <f>_tab_5!S9/_tab_5!$S$30*100</f>
        <v>15.2792217278533</v>
      </c>
      <c r="T8" s="71">
        <f>_tab_5!T9/_tab_5!$T$30*100</f>
        <v>16.3586081943364</v>
      </c>
      <c r="U8" s="71">
        <f>_tab_5!U9/_tab_5!$U$30*100</f>
        <v>16.7202229478168</v>
      </c>
      <c r="V8" s="71">
        <f>_tab_5!V9/_tab_5!$V$30*100</f>
        <v>17.5913685498777</v>
      </c>
      <c r="W8" s="71">
        <f>_tab_5!W9/_tab_5!$W$30*100</f>
        <v>18.9248174191513</v>
      </c>
      <c r="X8" s="71">
        <f>_tab_5!X9/_tab_5!$X$30*100</f>
        <v>19.237758919082</v>
      </c>
      <c r="Y8" s="71">
        <f>_tab_5!Y9/_tab_5!$Y$30*100</f>
        <v>18.7471602759223</v>
      </c>
      <c r="Z8" s="71">
        <f>_tab_5!Z9/_tab_5!$Z$30*100</f>
        <v>19.1671907547561</v>
      </c>
      <c r="AA8" s="71">
        <f>_tab_5!AA9/_tab_5!$AA$30*100</f>
        <v>18.0790782140659</v>
      </c>
      <c r="AB8" s="83">
        <v>17.9155539877412</v>
      </c>
      <c r="AC8" s="83">
        <v>18.1604049243108</v>
      </c>
      <c r="AD8" s="83">
        <v>18.8061378645762</v>
      </c>
      <c r="AE8" s="83">
        <v>17.7932042707089</v>
      </c>
      <c r="AF8" s="83">
        <v>16.9844794042968</v>
      </c>
      <c r="AG8" s="83">
        <v>16.2225675343539</v>
      </c>
      <c r="AH8" s="88" t="s">
        <v>55</v>
      </c>
    </row>
    <row r="9" spans="2:34">
      <c r="B9" s="18" t="s">
        <v>56</v>
      </c>
      <c r="C9" s="19" t="s">
        <v>57</v>
      </c>
      <c r="D9" s="20" t="s">
        <v>58</v>
      </c>
      <c r="E9" s="72">
        <f>_tab_5!E10/_tab_5!$E$30*100</f>
        <v>1.03060747342003</v>
      </c>
      <c r="F9" s="72">
        <f>_tab_5!F10/_tab_5!$F$30*100</f>
        <v>0.885131907504716</v>
      </c>
      <c r="G9" s="72">
        <f>_tab_5!G10/_tab_5!$G$30*100</f>
        <v>0.867351587124825</v>
      </c>
      <c r="H9" s="72">
        <f>_tab_5!H10/_tab_5!$H$30*100</f>
        <v>0.708404289331824</v>
      </c>
      <c r="I9" s="72">
        <f>_tab_5!I10/_tab_5!$I$30*100</f>
        <v>0.786165511067847</v>
      </c>
      <c r="J9" s="72">
        <f>_tab_5!J10/_tab_5!$J$30*100</f>
        <v>0.764865714713189</v>
      </c>
      <c r="K9" s="72">
        <f>_tab_5!K10/_tab_5!$K$30*100</f>
        <v>0.760055416036996</v>
      </c>
      <c r="L9" s="72">
        <f>_tab_5!L10/_tab_5!$L$30*100</f>
        <v>0.63736675886993</v>
      </c>
      <c r="M9" s="72">
        <f>_tab_5!M10/_tab_5!$M$30*100</f>
        <v>0.527260697801582</v>
      </c>
      <c r="N9" s="72">
        <f>_tab_5!N10/_tab_5!$N$30*100</f>
        <v>0.646445334664878</v>
      </c>
      <c r="O9" s="72">
        <f>_tab_5!O10/_tab_5!$O$30*100</f>
        <v>1.07038398015456</v>
      </c>
      <c r="P9" s="72">
        <f>_tab_5!P10/_tab_5!$P$30*100</f>
        <v>0.995769633864449</v>
      </c>
      <c r="Q9" s="72">
        <f>_tab_5!Q10/_tab_5!$Q$30*100</f>
        <v>1.12347729767274</v>
      </c>
      <c r="R9" s="72">
        <f>_tab_5!R10/_tab_5!$R$30*100</f>
        <v>1.36411715142546</v>
      </c>
      <c r="S9" s="72">
        <f>_tab_5!S10/_tab_5!$S$30*100</f>
        <v>1.06357731485926</v>
      </c>
      <c r="T9" s="72">
        <f>_tab_5!T10/_tab_5!$T$30*100</f>
        <v>1.82743482228146</v>
      </c>
      <c r="U9" s="72">
        <f>_tab_5!U10/_tab_5!$U$30*100</f>
        <v>2.70071825609808</v>
      </c>
      <c r="V9" s="72">
        <f>_tab_5!V10/_tab_5!$V$30*100</f>
        <v>3.57988384136295</v>
      </c>
      <c r="W9" s="72">
        <f>_tab_5!W10/_tab_5!$W$30*100</f>
        <v>3.91907232502525</v>
      </c>
      <c r="X9" s="72">
        <f>_tab_5!X10/_tab_5!$X$30*100</f>
        <v>3.99211520652564</v>
      </c>
      <c r="Y9" s="72">
        <f>_tab_5!Y10/_tab_5!$Y$30*100</f>
        <v>2.62515048362843</v>
      </c>
      <c r="Z9" s="72">
        <f>_tab_5!Z10/_tab_5!$Z$30*100</f>
        <v>1.97624096475792</v>
      </c>
      <c r="AA9" s="72">
        <f>_tab_5!AA10/_tab_5!$AA$30*100</f>
        <v>1.92800479254311</v>
      </c>
      <c r="AB9" s="83">
        <v>2.01065739329088</v>
      </c>
      <c r="AC9" s="83">
        <v>2.11827186668092</v>
      </c>
      <c r="AD9" s="83">
        <v>1.52980690596722</v>
      </c>
      <c r="AE9" s="83">
        <v>1.49444229317985</v>
      </c>
      <c r="AF9" s="83">
        <v>1.49699729872128</v>
      </c>
      <c r="AG9" s="83">
        <v>1.13715221446085</v>
      </c>
      <c r="AH9" s="57" t="s">
        <v>59</v>
      </c>
    </row>
    <row r="10" spans="2:34">
      <c r="B10" s="18" t="s">
        <v>60</v>
      </c>
      <c r="C10" s="19" t="s">
        <v>61</v>
      </c>
      <c r="D10" s="20" t="s">
        <v>62</v>
      </c>
      <c r="E10" s="72">
        <f>_tab_5!E11/_tab_5!$E$30*100</f>
        <v>5.77926796317413</v>
      </c>
      <c r="F10" s="72">
        <f>_tab_5!F11/_tab_5!$F$30*100</f>
        <v>5.55414354457865</v>
      </c>
      <c r="G10" s="72">
        <f>_tab_5!G11/_tab_5!$G$30*100</f>
        <v>5.18301860312792</v>
      </c>
      <c r="H10" s="72">
        <f>_tab_5!H11/_tab_5!$H$30*100</f>
        <v>5.13168815124708</v>
      </c>
      <c r="I10" s="72">
        <f>_tab_5!I11/_tab_5!$I$30*100</f>
        <v>5.06561355827009</v>
      </c>
      <c r="J10" s="72">
        <f>_tab_5!J11/_tab_5!$J$30*100</f>
        <v>4.71145915192808</v>
      </c>
      <c r="K10" s="72">
        <f>_tab_5!K11/_tab_5!$K$30*100</f>
        <v>4.33924127697484</v>
      </c>
      <c r="L10" s="72">
        <f>_tab_5!L11/_tab_5!$L$30*100</f>
        <v>4.30775797082344</v>
      </c>
      <c r="M10" s="72">
        <f>_tab_5!M11/_tab_5!$M$30*100</f>
        <v>4.34320712648816</v>
      </c>
      <c r="N10" s="72">
        <f>_tab_5!N11/_tab_5!$N$30*100</f>
        <v>4.47433152709827</v>
      </c>
      <c r="O10" s="72">
        <f>_tab_5!O11/_tab_5!$O$30*100</f>
        <v>4.79412473910765</v>
      </c>
      <c r="P10" s="72">
        <f>_tab_5!P11/_tab_5!$P$30*100</f>
        <v>5.30970953432734</v>
      </c>
      <c r="Q10" s="72">
        <f>_tab_5!Q11/_tab_5!$Q$30*100</f>
        <v>5.7317815673174</v>
      </c>
      <c r="R10" s="72">
        <f>_tab_5!R11/_tab_5!$R$30*100</f>
        <v>5.42275270753334</v>
      </c>
      <c r="S10" s="72">
        <f>_tab_5!S11/_tab_5!$S$30*100</f>
        <v>5.65670895173134</v>
      </c>
      <c r="T10" s="72">
        <f>_tab_5!T11/_tab_5!$T$30*100</f>
        <v>5.9606402143233</v>
      </c>
      <c r="U10" s="72">
        <f>_tab_5!U11/_tab_5!$U$30*100</f>
        <v>6.19222242865806</v>
      </c>
      <c r="V10" s="72">
        <f>_tab_5!V11/_tab_5!$V$30*100</f>
        <v>5.37937813335446</v>
      </c>
      <c r="W10" s="72">
        <f>_tab_5!W11/_tab_5!$W$30*100</f>
        <v>5.74765422893898</v>
      </c>
      <c r="X10" s="72">
        <f>_tab_5!X11/_tab_5!$X$30*100</f>
        <v>5.90710171423307</v>
      </c>
      <c r="Y10" s="72">
        <f>_tab_5!Y11/_tab_5!$Y$30*100</f>
        <v>6.27591543248189</v>
      </c>
      <c r="Z10" s="72">
        <f>_tab_5!Z11/_tab_5!$Z$30*100</f>
        <v>6.30340554252174</v>
      </c>
      <c r="AA10" s="72">
        <f>_tab_5!AA11/_tab_5!$AA$30*100</f>
        <v>6.51640113066555</v>
      </c>
      <c r="AB10" s="83">
        <v>6.70811438466999</v>
      </c>
      <c r="AC10" s="83">
        <v>6.96748875847972</v>
      </c>
      <c r="AD10" s="83">
        <v>7.06941246497269</v>
      </c>
      <c r="AE10" s="83">
        <v>6.91828890492335</v>
      </c>
      <c r="AF10" s="83">
        <v>7.50461809288041</v>
      </c>
      <c r="AG10" s="83">
        <v>6.8777258510155</v>
      </c>
      <c r="AH10" s="57" t="s">
        <v>63</v>
      </c>
    </row>
    <row r="11" spans="2:34">
      <c r="B11" s="18" t="s">
        <v>64</v>
      </c>
      <c r="C11" s="19">
        <v>35</v>
      </c>
      <c r="D11" s="20" t="s">
        <v>65</v>
      </c>
      <c r="E11" s="72">
        <f>_tab_5!E12/_tab_5!$E$30*100</f>
        <v>2.91815909833103</v>
      </c>
      <c r="F11" s="72">
        <f>_tab_5!F12/_tab_5!$F$30*100</f>
        <v>3.36439329400374</v>
      </c>
      <c r="G11" s="72">
        <f>_tab_5!G12/_tab_5!$G$30*100</f>
        <v>2.76646023166884</v>
      </c>
      <c r="H11" s="72">
        <f>_tab_5!H12/_tab_5!$H$30*100</f>
        <v>1.80808611916247</v>
      </c>
      <c r="I11" s="72">
        <f>_tab_5!I12/_tab_5!$I$30*100</f>
        <v>1.69594752252154</v>
      </c>
      <c r="J11" s="72">
        <f>_tab_5!J12/_tab_5!$J$30*100</f>
        <v>1.9897772938649</v>
      </c>
      <c r="K11" s="72">
        <f>_tab_5!K12/_tab_5!$K$30*100</f>
        <v>1.85109498989605</v>
      </c>
      <c r="L11" s="72">
        <f>_tab_5!L12/_tab_5!$L$30*100</f>
        <v>1.34437069495579</v>
      </c>
      <c r="M11" s="72">
        <f>_tab_5!M12/_tab_5!$M$30*100</f>
        <v>2.57421229524813</v>
      </c>
      <c r="N11" s="72">
        <f>_tab_5!N12/_tab_5!$N$30*100</f>
        <v>2.98732840921734</v>
      </c>
      <c r="O11" s="72">
        <f>_tab_5!O12/_tab_5!$O$30*100</f>
        <v>2.90752561881417</v>
      </c>
      <c r="P11" s="72">
        <f>_tab_5!P12/_tab_5!$P$30*100</f>
        <v>2.43528783899734</v>
      </c>
      <c r="Q11" s="72">
        <f>_tab_5!Q12/_tab_5!$Q$30*100</f>
        <v>1.733465607653</v>
      </c>
      <c r="R11" s="72">
        <f>_tab_5!R12/_tab_5!$R$30*100</f>
        <v>1.78425535595729</v>
      </c>
      <c r="S11" s="72">
        <f>_tab_5!S12/_tab_5!$S$30*100</f>
        <v>2.0232798198679</v>
      </c>
      <c r="T11" s="72">
        <f>_tab_5!T12/_tab_5!$T$30*100</f>
        <v>3.23653266813578</v>
      </c>
      <c r="U11" s="72">
        <f>_tab_5!U12/_tab_5!$U$30*100</f>
        <v>1.76440196882647</v>
      </c>
      <c r="V11" s="72">
        <f>_tab_5!V12/_tab_5!$V$30*100</f>
        <v>1.64168305105345</v>
      </c>
      <c r="W11" s="72">
        <f>_tab_5!W12/_tab_5!$W$30*100</f>
        <v>2.03031459624824</v>
      </c>
      <c r="X11" s="72">
        <f>_tab_5!X12/_tab_5!$X$30*100</f>
        <v>1.82202069555081</v>
      </c>
      <c r="Y11" s="72">
        <f>_tab_5!Y12/_tab_5!$Y$30*100</f>
        <v>3.16913933558934</v>
      </c>
      <c r="Z11" s="72">
        <f>_tab_5!Z12/_tab_5!$Z$30*100</f>
        <v>3.40445070077079</v>
      </c>
      <c r="AA11" s="72">
        <f>_tab_5!AA12/_tab_5!$AA$30*100</f>
        <v>1.88973161597622</v>
      </c>
      <c r="AB11" s="83">
        <v>2.67083913721645</v>
      </c>
      <c r="AC11" s="83">
        <v>1.95706623612733</v>
      </c>
      <c r="AD11" s="83">
        <v>2.0095342558472</v>
      </c>
      <c r="AE11" s="83">
        <v>1.90795862024997</v>
      </c>
      <c r="AF11" s="83">
        <v>1.77731184603854</v>
      </c>
      <c r="AG11" s="83">
        <v>2.29082298230185</v>
      </c>
      <c r="AH11" s="57" t="s">
        <v>66</v>
      </c>
    </row>
    <row r="12" spans="2:34">
      <c r="B12" s="18" t="s">
        <v>67</v>
      </c>
      <c r="C12" s="19" t="s">
        <v>68</v>
      </c>
      <c r="D12" s="20" t="s">
        <v>69</v>
      </c>
      <c r="E12" s="72">
        <f>_tab_5!E13/_tab_5!$E$30*100</f>
        <v>0.758588904909965</v>
      </c>
      <c r="F12" s="72">
        <f>_tab_5!F13/_tab_5!$F$30*100</f>
        <v>0.627064102006267</v>
      </c>
      <c r="G12" s="72">
        <f>_tab_5!G13/_tab_5!$G$30*100</f>
        <v>0.602990546867177</v>
      </c>
      <c r="H12" s="72">
        <f>_tab_5!H13/_tab_5!$H$30*100</f>
        <v>0.515164019641367</v>
      </c>
      <c r="I12" s="72">
        <f>_tab_5!I13/_tab_5!$I$30*100</f>
        <v>0.491520167714232</v>
      </c>
      <c r="J12" s="72">
        <f>_tab_5!J13/_tab_5!$J$30*100</f>
        <v>0.505909605289496</v>
      </c>
      <c r="K12" s="72">
        <f>_tab_5!K13/_tab_5!$K$30*100</f>
        <v>0.493004998220998</v>
      </c>
      <c r="L12" s="72">
        <f>_tab_5!L13/_tab_5!$L$30*100</f>
        <v>0.392350604398033</v>
      </c>
      <c r="M12" s="72">
        <f>_tab_5!M13/_tab_5!$M$30*100</f>
        <v>0.560670187940461</v>
      </c>
      <c r="N12" s="72">
        <f>_tab_5!N13/_tab_5!$N$30*100</f>
        <v>0.646943448127873</v>
      </c>
      <c r="O12" s="72">
        <f>_tab_5!O13/_tab_5!$O$30*100</f>
        <v>0.6872051749585</v>
      </c>
      <c r="P12" s="72">
        <f>_tab_5!P13/_tab_5!$P$30*100</f>
        <v>0.719003229865938</v>
      </c>
      <c r="Q12" s="72">
        <f>_tab_5!Q13/_tab_5!$Q$30*100</f>
        <v>0.58842447021179</v>
      </c>
      <c r="R12" s="72">
        <f>_tab_5!R13/_tab_5!$R$30*100</f>
        <v>0.531797174198666</v>
      </c>
      <c r="S12" s="72">
        <f>_tab_5!S13/_tab_5!$S$30*100</f>
        <v>0.589590746737931</v>
      </c>
      <c r="T12" s="72">
        <f>_tab_5!T13/_tab_5!$T$30*100</f>
        <v>0.673016879883747</v>
      </c>
      <c r="U12" s="72">
        <f>_tab_5!U13/_tab_5!$U$30*100</f>
        <v>0.657616111975328</v>
      </c>
      <c r="V12" s="72">
        <f>_tab_5!V13/_tab_5!$V$30*100</f>
        <v>0.636311142678801</v>
      </c>
      <c r="W12" s="72">
        <f>_tab_5!W13/_tab_5!$W$30*100</f>
        <v>0.648660582112895</v>
      </c>
      <c r="X12" s="72">
        <f>_tab_5!X13/_tab_5!$X$30*100</f>
        <v>0.648062740001655</v>
      </c>
      <c r="Y12" s="72">
        <f>_tab_5!Y13/_tab_5!$Y$30*100</f>
        <v>0.620829102494289</v>
      </c>
      <c r="Z12" s="72">
        <f>_tab_5!Z13/_tab_5!$Z$30*100</f>
        <v>0.575566936129924</v>
      </c>
      <c r="AA12" s="72">
        <f>_tab_5!AA13/_tab_5!$AA$30*100</f>
        <v>0.622033538718264</v>
      </c>
      <c r="AB12" s="83">
        <v>0.615931101138953</v>
      </c>
      <c r="AC12" s="83">
        <v>0.650642032434507</v>
      </c>
      <c r="AD12" s="83">
        <v>0.680433666452236</v>
      </c>
      <c r="AE12" s="83">
        <v>0.662770525784678</v>
      </c>
      <c r="AF12" s="83">
        <v>0.676574128525402</v>
      </c>
      <c r="AG12" s="83">
        <v>0.650297381118096</v>
      </c>
      <c r="AH12" s="57" t="s">
        <v>70</v>
      </c>
    </row>
    <row r="13" spans="2:34">
      <c r="B13" s="18" t="s">
        <v>71</v>
      </c>
      <c r="C13" s="19" t="s">
        <v>72</v>
      </c>
      <c r="D13" s="20" t="s">
        <v>73</v>
      </c>
      <c r="E13" s="72">
        <f>_tab_5!E14/_tab_5!$E$30*100</f>
        <v>9.26538857229013</v>
      </c>
      <c r="F13" s="72">
        <f>_tab_5!F14/_tab_5!$F$30*100</f>
        <v>8.79341383139528</v>
      </c>
      <c r="G13" s="72">
        <f>_tab_5!G14/_tab_5!$G$30*100</f>
        <v>10.7897320251683</v>
      </c>
      <c r="H13" s="72">
        <f>_tab_5!H14/_tab_5!$H$30*100</f>
        <v>8.75386850622318</v>
      </c>
      <c r="I13" s="72">
        <f>_tab_5!I14/_tab_5!$I$30*100</f>
        <v>10.4839677230017</v>
      </c>
      <c r="J13" s="72">
        <f>_tab_5!J14/_tab_5!$J$30*100</f>
        <v>13.7401735359063</v>
      </c>
      <c r="K13" s="72">
        <f>_tab_5!K14/_tab_5!$K$30*100</f>
        <v>16.9432531820717</v>
      </c>
      <c r="L13" s="72">
        <f>_tab_5!L14/_tab_5!$L$30*100</f>
        <v>19.5564805392651</v>
      </c>
      <c r="M13" s="72">
        <f>_tab_5!M14/_tab_5!$M$30*100</f>
        <v>19.0793374461532</v>
      </c>
      <c r="N13" s="72">
        <f>_tab_5!N14/_tab_5!$N$30*100</f>
        <v>18.9749264965145</v>
      </c>
      <c r="O13" s="72">
        <f>_tab_5!O14/_tab_5!$O$30*100</f>
        <v>18.6779736399794</v>
      </c>
      <c r="P13" s="72">
        <f>_tab_5!P14/_tab_5!$P$30*100</f>
        <v>18.968655288252</v>
      </c>
      <c r="Q13" s="72">
        <f>_tab_5!Q14/_tab_5!$Q$30*100</f>
        <v>19.4001056287324</v>
      </c>
      <c r="R13" s="72">
        <f>_tab_5!R14/_tab_5!$R$30*100</f>
        <v>19.4587273281484</v>
      </c>
      <c r="S13" s="72">
        <f>_tab_5!S14/_tab_5!$S$30*100</f>
        <v>18.2347154632691</v>
      </c>
      <c r="T13" s="72">
        <f>_tab_5!T14/_tab_5!$T$30*100</f>
        <v>15.7772896989691</v>
      </c>
      <c r="U13" s="72">
        <f>_tab_5!U14/_tab_5!$U$30*100</f>
        <v>15.6260277382525</v>
      </c>
      <c r="V13" s="72">
        <f>_tab_5!V14/_tab_5!$V$30*100</f>
        <v>14.1704680340336</v>
      </c>
      <c r="W13" s="72">
        <f>_tab_5!W14/_tab_5!$W$30*100</f>
        <v>13.1611018812503</v>
      </c>
      <c r="X13" s="72">
        <f>_tab_5!X14/_tab_5!$X$30*100</f>
        <v>11.4593687033214</v>
      </c>
      <c r="Y13" s="72">
        <f>_tab_5!Y14/_tab_5!$Y$30*100</f>
        <v>11.7903747896811</v>
      </c>
      <c r="Z13" s="72">
        <f>_tab_5!Z14/_tab_5!$Z$30*100</f>
        <v>11.6073537411246</v>
      </c>
      <c r="AA13" s="72">
        <f>_tab_5!AA14/_tab_5!$AA$30*100</f>
        <v>11.9971616305788</v>
      </c>
      <c r="AB13" s="83">
        <v>11.748044198963</v>
      </c>
      <c r="AC13" s="83">
        <v>11.2720617429008</v>
      </c>
      <c r="AD13" s="83">
        <v>12.1795291234689</v>
      </c>
      <c r="AE13" s="83">
        <v>11.4506547730951</v>
      </c>
      <c r="AF13" s="83">
        <v>11.5695562101658</v>
      </c>
      <c r="AG13" s="83">
        <v>12.0624740664708</v>
      </c>
      <c r="AH13" s="57" t="s">
        <v>74</v>
      </c>
    </row>
    <row r="14" spans="2:34">
      <c r="B14" s="18" t="s">
        <v>75</v>
      </c>
      <c r="C14" s="19" t="s">
        <v>76</v>
      </c>
      <c r="D14" s="20" t="s">
        <v>77</v>
      </c>
      <c r="E14" s="72">
        <f>_tab_5!E15/_tab_5!$E$30*100</f>
        <v>17.2061310121412</v>
      </c>
      <c r="F14" s="72">
        <f>_tab_5!F15/_tab_5!$F$30*100</f>
        <v>17.9182125489789</v>
      </c>
      <c r="G14" s="72">
        <f>_tab_5!G15/_tab_5!$G$30*100</f>
        <v>18.0571795438628</v>
      </c>
      <c r="H14" s="72">
        <f>_tab_5!H15/_tab_5!$H$30*100</f>
        <v>18.4400477383054</v>
      </c>
      <c r="I14" s="72">
        <f>_tab_5!I15/_tab_5!$I$30*100</f>
        <v>19.6129717818183</v>
      </c>
      <c r="J14" s="72">
        <f>_tab_5!J15/_tab_5!$J$30*100</f>
        <v>17.7656933720892</v>
      </c>
      <c r="K14" s="72">
        <f>_tab_5!K15/_tab_5!$K$30*100</f>
        <v>16.0579381784991</v>
      </c>
      <c r="L14" s="72">
        <f>_tab_5!L15/_tab_5!$L$30*100</f>
        <v>14.7113748298716</v>
      </c>
      <c r="M14" s="72">
        <f>_tab_5!M15/_tab_5!$M$30*100</f>
        <v>13.670600493333</v>
      </c>
      <c r="N14" s="72">
        <f>_tab_5!N15/_tab_5!$N$30*100</f>
        <v>13.2458316656427</v>
      </c>
      <c r="O14" s="72">
        <f>_tab_5!O15/_tab_5!$O$30*100</f>
        <v>12.6431543016807</v>
      </c>
      <c r="P14" s="72">
        <f>_tab_5!P15/_tab_5!$P$30*100</f>
        <v>12.2262479036537</v>
      </c>
      <c r="Q14" s="72">
        <f>_tab_5!Q15/_tab_5!$Q$30*100</f>
        <v>12.0674936680156</v>
      </c>
      <c r="R14" s="72">
        <f>_tab_5!R15/_tab_5!$R$30*100</f>
        <v>12.1649380494437</v>
      </c>
      <c r="S14" s="72">
        <f>_tab_5!S15/_tab_5!$S$30*100</f>
        <v>12.1289589407231</v>
      </c>
      <c r="T14" s="72">
        <f>_tab_5!T15/_tab_5!$T$30*100</f>
        <v>11.6273838185569</v>
      </c>
      <c r="U14" s="72">
        <f>_tab_5!U15/_tab_5!$U$30*100</f>
        <v>11.8171187306172</v>
      </c>
      <c r="V14" s="72">
        <f>_tab_5!V15/_tab_5!$V$30*100</f>
        <v>11.9095729645116</v>
      </c>
      <c r="W14" s="72">
        <f>_tab_5!W15/_tab_5!$W$30*100</f>
        <v>12.17053524335</v>
      </c>
      <c r="X14" s="72">
        <f>_tab_5!X15/_tab_5!$X$30*100</f>
        <v>12.1050234180178</v>
      </c>
      <c r="Y14" s="72">
        <f>_tab_5!Y15/_tab_5!$Y$30*100</f>
        <v>11.613922699839</v>
      </c>
      <c r="Z14" s="72">
        <f>_tab_5!Z15/_tab_5!$Z$30*100</f>
        <v>11.7231897393664</v>
      </c>
      <c r="AA14" s="72">
        <f>_tab_5!AA15/_tab_5!$AA$30*100</f>
        <v>11.4119234991593</v>
      </c>
      <c r="AB14" s="83">
        <v>11.4089507401213</v>
      </c>
      <c r="AC14" s="83">
        <v>11.5682847917373</v>
      </c>
      <c r="AD14" s="83">
        <v>11.9833956642213</v>
      </c>
      <c r="AE14" s="83">
        <v>11.4272899770861</v>
      </c>
      <c r="AF14" s="83">
        <v>12.1953378210103</v>
      </c>
      <c r="AG14" s="83">
        <v>12.1498655699613</v>
      </c>
      <c r="AH14" s="57" t="s">
        <v>78</v>
      </c>
    </row>
    <row r="15" spans="2:34">
      <c r="B15" s="18" t="s">
        <v>79</v>
      </c>
      <c r="C15" s="19" t="s">
        <v>80</v>
      </c>
      <c r="D15" s="20" t="s">
        <v>81</v>
      </c>
      <c r="E15" s="72">
        <f>_tab_5!E16/_tab_5!$E$30*100</f>
        <v>2.6741873426946</v>
      </c>
      <c r="F15" s="72">
        <f>_tab_5!F16/_tab_5!$F$30*100</f>
        <v>2.43011263372426</v>
      </c>
      <c r="G15" s="72">
        <f>_tab_5!G16/_tab_5!$G$30*100</f>
        <v>2.7784493083883</v>
      </c>
      <c r="H15" s="72">
        <f>_tab_5!H16/_tab_5!$H$30*100</f>
        <v>3.88882689111825</v>
      </c>
      <c r="I15" s="72">
        <f>_tab_5!I16/_tab_5!$I$30*100</f>
        <v>3.84242949252466</v>
      </c>
      <c r="J15" s="72">
        <f>_tab_5!J16/_tab_5!$J$30*100</f>
        <v>3.26984292254759</v>
      </c>
      <c r="K15" s="72">
        <f>_tab_5!K16/_tab_5!$K$30*100</f>
        <v>3.73067472634544</v>
      </c>
      <c r="L15" s="72">
        <f>_tab_5!L16/_tab_5!$L$30*100</f>
        <v>3.22985929401065</v>
      </c>
      <c r="M15" s="72">
        <f>_tab_5!M16/_tab_5!$M$30*100</f>
        <v>2.62018845814243</v>
      </c>
      <c r="N15" s="72">
        <f>_tab_5!N16/_tab_5!$N$30*100</f>
        <v>2.92490435021033</v>
      </c>
      <c r="O15" s="72">
        <f>_tab_5!O16/_tab_5!$O$30*100</f>
        <v>3.17800637861211</v>
      </c>
      <c r="P15" s="72">
        <f>_tab_5!P16/_tab_5!$P$30*100</f>
        <v>3.25076030042207</v>
      </c>
      <c r="Q15" s="72">
        <f>_tab_5!Q16/_tab_5!$Q$30*100</f>
        <v>3.43462713724652</v>
      </c>
      <c r="R15" s="72">
        <f>_tab_5!R16/_tab_5!$R$30*100</f>
        <v>3.37638196573781</v>
      </c>
      <c r="S15" s="72">
        <f>_tab_5!S16/_tab_5!$S$30*100</f>
        <v>3.64984239701959</v>
      </c>
      <c r="T15" s="72">
        <f>_tab_5!T16/_tab_5!$T$30*100</f>
        <v>3.93250759190016</v>
      </c>
      <c r="U15" s="72">
        <f>_tab_5!U16/_tab_5!$U$30*100</f>
        <v>4.31346054258483</v>
      </c>
      <c r="V15" s="72">
        <f>_tab_5!V16/_tab_5!$V$30*100</f>
        <v>4.5955164785316</v>
      </c>
      <c r="W15" s="72">
        <f>_tab_5!W16/_tab_5!$W$30*100</f>
        <v>2.83073712853099</v>
      </c>
      <c r="X15" s="72">
        <f>_tab_5!X16/_tab_5!$X$30*100</f>
        <v>2.56436015815732</v>
      </c>
      <c r="Y15" s="72">
        <f>_tab_5!Y16/_tab_5!$Y$30*100</f>
        <v>2.5471953342873</v>
      </c>
      <c r="Z15" s="72">
        <f>_tab_5!Z16/_tab_5!$Z$30*100</f>
        <v>2.58329794070304</v>
      </c>
      <c r="AA15" s="72">
        <f>_tab_5!AA16/_tab_5!$AA$30*100</f>
        <v>2.72742799680684</v>
      </c>
      <c r="AB15" s="83">
        <v>2.74299490343954</v>
      </c>
      <c r="AC15" s="83">
        <v>2.81112470088197</v>
      </c>
      <c r="AD15" s="83">
        <v>2.54203592408915</v>
      </c>
      <c r="AE15" s="83">
        <v>2.72959866333075</v>
      </c>
      <c r="AF15" s="83">
        <v>2.90116833175411</v>
      </c>
      <c r="AG15" s="83">
        <v>2.7441318365468</v>
      </c>
      <c r="AH15" s="57" t="s">
        <v>82</v>
      </c>
    </row>
    <row r="16" spans="2:34">
      <c r="B16" s="18" t="s">
        <v>83</v>
      </c>
      <c r="C16" s="19" t="s">
        <v>84</v>
      </c>
      <c r="D16" s="20" t="s">
        <v>85</v>
      </c>
      <c r="E16" s="72">
        <f>_tab_5!E17/_tab_5!$E$30*100</f>
        <v>3.14075345483073</v>
      </c>
      <c r="F16" s="72">
        <f>_tab_5!F17/_tab_5!$F$30*100</f>
        <v>2.80418931193892</v>
      </c>
      <c r="G16" s="72">
        <f>_tab_5!G17/_tab_5!$G$30*100</f>
        <v>2.78526081207173</v>
      </c>
      <c r="H16" s="72">
        <f>_tab_5!H17/_tab_5!$H$30*100</f>
        <v>2.16681722220608</v>
      </c>
      <c r="I16" s="72">
        <f>_tab_5!I17/_tab_5!$I$30*100</f>
        <v>2.69937116204234</v>
      </c>
      <c r="J16" s="72">
        <f>_tab_5!J17/_tab_5!$J$30*100</f>
        <v>1.95663599837632</v>
      </c>
      <c r="K16" s="72">
        <f>_tab_5!K17/_tab_5!$K$30*100</f>
        <v>1.71326895129154</v>
      </c>
      <c r="L16" s="72">
        <f>_tab_5!L17/_tab_5!$L$30*100</f>
        <v>1.69443492566787</v>
      </c>
      <c r="M16" s="72">
        <f>_tab_5!M17/_tab_5!$M$30*100</f>
        <v>1.47326573624081</v>
      </c>
      <c r="N16" s="72">
        <f>_tab_5!N17/_tab_5!$N$30*100</f>
        <v>1.42731937160719</v>
      </c>
      <c r="O16" s="72">
        <f>_tab_5!O17/_tab_5!$O$30*100</f>
        <v>1.82210299595745</v>
      </c>
      <c r="P16" s="72">
        <f>_tab_5!P17/_tab_5!$P$30*100</f>
        <v>1.68517499235125</v>
      </c>
      <c r="Q16" s="72">
        <f>_tab_5!Q17/_tab_5!$Q$30*100</f>
        <v>1.71978129807371</v>
      </c>
      <c r="R16" s="72">
        <f>_tab_5!R17/_tab_5!$R$30*100</f>
        <v>1.62032480460711</v>
      </c>
      <c r="S16" s="72">
        <f>_tab_5!S17/_tab_5!$S$30*100</f>
        <v>1.73398057921708</v>
      </c>
      <c r="T16" s="72">
        <f>_tab_5!T17/_tab_5!$T$30*100</f>
        <v>1.79291945598734</v>
      </c>
      <c r="U16" s="72">
        <f>_tab_5!U17/_tab_5!$U$30*100</f>
        <v>1.64735405397044</v>
      </c>
      <c r="V16" s="72">
        <f>_tab_5!V17/_tab_5!$V$30*100</f>
        <v>1.61340798953367</v>
      </c>
      <c r="W16" s="72">
        <f>_tab_5!W17/_tab_5!$W$30*100</f>
        <v>1.51010562628051</v>
      </c>
      <c r="X16" s="72">
        <f>_tab_5!X17/_tab_5!$X$30*100</f>
        <v>1.54484611414706</v>
      </c>
      <c r="Y16" s="72">
        <f>_tab_5!Y17/_tab_5!$Y$30*100</f>
        <v>1.54703981712125</v>
      </c>
      <c r="Z16" s="72">
        <f>_tab_5!Z17/_tab_5!$Z$30*100</f>
        <v>1.64730841223777</v>
      </c>
      <c r="AA16" s="72">
        <f>_tab_5!AA17/_tab_5!$AA$30*100</f>
        <v>1.89485254976487</v>
      </c>
      <c r="AB16" s="83">
        <v>2.1644831461846</v>
      </c>
      <c r="AC16" s="83">
        <v>2.51733359045124</v>
      </c>
      <c r="AD16" s="83">
        <v>1.86418480350453</v>
      </c>
      <c r="AE16" s="83">
        <v>2.08535711518056</v>
      </c>
      <c r="AF16" s="83">
        <v>2.65870244232343</v>
      </c>
      <c r="AG16" s="83">
        <v>3.66168629691642</v>
      </c>
      <c r="AH16" s="57" t="s">
        <v>86</v>
      </c>
    </row>
    <row r="17" spans="2:34">
      <c r="B17" s="18" t="s">
        <v>87</v>
      </c>
      <c r="C17" s="19" t="s">
        <v>88</v>
      </c>
      <c r="D17" s="20" t="s">
        <v>89</v>
      </c>
      <c r="E17" s="72">
        <f>_tab_5!E18/_tab_5!$E$30*100</f>
        <v>0.880221287709327</v>
      </c>
      <c r="F17" s="72">
        <f>_tab_5!F18/_tab_5!$F$30*100</f>
        <v>0.818284911717663</v>
      </c>
      <c r="G17" s="72">
        <f>_tab_5!G18/_tab_5!$G$30*100</f>
        <v>1.20488835027516</v>
      </c>
      <c r="H17" s="72">
        <f>_tab_5!H18/_tab_5!$H$30*100</f>
        <v>1.18065912555313</v>
      </c>
      <c r="I17" s="72">
        <f>_tab_5!I18/_tab_5!$I$30*100</f>
        <v>1.5476327513266</v>
      </c>
      <c r="J17" s="72">
        <f>_tab_5!J18/_tab_5!$J$30*100</f>
        <v>1.5327180185969</v>
      </c>
      <c r="K17" s="72">
        <f>_tab_5!K18/_tab_5!$K$30*100</f>
        <v>2.13434795930826</v>
      </c>
      <c r="L17" s="72">
        <f>_tab_5!L18/_tab_5!$L$30*100</f>
        <v>2.30791270835204</v>
      </c>
      <c r="M17" s="72">
        <f>_tab_5!M18/_tab_5!$M$30*100</f>
        <v>2.37613594397685</v>
      </c>
      <c r="N17" s="72">
        <f>_tab_5!N18/_tab_5!$N$30*100</f>
        <v>2.72157360379346</v>
      </c>
      <c r="O17" s="72">
        <f>_tab_5!O18/_tab_5!$O$30*100</f>
        <v>2.80187676999308</v>
      </c>
      <c r="P17" s="72">
        <f>_tab_5!P18/_tab_5!$P$30*100</f>
        <v>2.81174744652686</v>
      </c>
      <c r="Q17" s="72">
        <f>_tab_5!Q18/_tab_5!$Q$30*100</f>
        <v>3.04162172886455</v>
      </c>
      <c r="R17" s="72">
        <f>_tab_5!R18/_tab_5!$R$30*100</f>
        <v>3.02713262672158</v>
      </c>
      <c r="S17" s="72">
        <f>_tab_5!S18/_tab_5!$S$30*100</f>
        <v>2.92421205890561</v>
      </c>
      <c r="T17" s="72">
        <f>_tab_5!T18/_tab_5!$T$30*100</f>
        <v>2.32617971854396</v>
      </c>
      <c r="U17" s="72">
        <f>_tab_5!U18/_tab_5!$U$30*100</f>
        <v>2.21530857154951</v>
      </c>
      <c r="V17" s="72">
        <f>_tab_5!V18/_tab_5!$V$30*100</f>
        <v>2.15013321639638</v>
      </c>
      <c r="W17" s="72">
        <f>_tab_5!W18/_tab_5!$W$30*100</f>
        <v>1.92022905897924</v>
      </c>
      <c r="X17" s="72">
        <f>_tab_5!X18/_tab_5!$X$30*100</f>
        <v>1.93045839633206</v>
      </c>
      <c r="Y17" s="72">
        <f>_tab_5!Y18/_tab_5!$Y$30*100</f>
        <v>2.05544355506292</v>
      </c>
      <c r="Z17" s="72">
        <f>_tab_5!Z18/_tab_5!$Z$30*100</f>
        <v>2.24574426019327</v>
      </c>
      <c r="AA17" s="72">
        <f>_tab_5!AA18/_tab_5!$AA$30*100</f>
        <v>2.21553685416786</v>
      </c>
      <c r="AB17" s="83">
        <v>2.01840017826244</v>
      </c>
      <c r="AC17" s="83">
        <v>2.16975677108026</v>
      </c>
      <c r="AD17" s="83">
        <v>2.29155362498185</v>
      </c>
      <c r="AE17" s="83">
        <v>2.31942535921521</v>
      </c>
      <c r="AF17" s="83">
        <v>2.42623068286582</v>
      </c>
      <c r="AG17" s="83">
        <v>2.42310297007199</v>
      </c>
      <c r="AH17" s="57" t="s">
        <v>90</v>
      </c>
    </row>
    <row r="18" spans="2:34">
      <c r="B18" s="18" t="s">
        <v>91</v>
      </c>
      <c r="C18" s="19" t="s">
        <v>92</v>
      </c>
      <c r="D18" s="20" t="s">
        <v>93</v>
      </c>
      <c r="E18" s="72">
        <f>_tab_5!E19/_tab_5!$E$30*100</f>
        <v>0.903955306041009</v>
      </c>
      <c r="F18" s="72">
        <f>_tab_5!F19/_tab_5!$F$30*100</f>
        <v>0.779129198971441</v>
      </c>
      <c r="G18" s="72">
        <f>_tab_5!G19/_tab_5!$G$30*100</f>
        <v>-0.277323069729733</v>
      </c>
      <c r="H18" s="72">
        <f>_tab_5!H19/_tab_5!$H$30*100</f>
        <v>0.0500582928048069</v>
      </c>
      <c r="I18" s="72">
        <f>_tab_5!I19/_tab_5!$I$30*100</f>
        <v>0.929527569144228</v>
      </c>
      <c r="J18" s="72">
        <f>_tab_5!J19/_tab_5!$J$30*100</f>
        <v>1.33737837707563</v>
      </c>
      <c r="K18" s="72">
        <f>_tab_5!K19/_tab_5!$K$30*100</f>
        <v>1.43254516764195</v>
      </c>
      <c r="L18" s="72">
        <f>_tab_5!L19/_tab_5!$L$30*100</f>
        <v>1.32823465287678</v>
      </c>
      <c r="M18" s="72">
        <f>_tab_5!M19/_tab_5!$M$30*100</f>
        <v>1.53932807964113</v>
      </c>
      <c r="N18" s="72">
        <f>_tab_5!N19/_tab_5!$N$30*100</f>
        <v>1.61391249728866</v>
      </c>
      <c r="O18" s="72">
        <f>_tab_5!O19/_tab_5!$O$30*100</f>
        <v>2.09792093782995</v>
      </c>
      <c r="P18" s="72">
        <f>_tab_5!P19/_tab_5!$P$30*100</f>
        <v>2.07353585259005</v>
      </c>
      <c r="Q18" s="72">
        <f>_tab_5!Q19/_tab_5!$Q$30*100</f>
        <v>2.29587812719291</v>
      </c>
      <c r="R18" s="72">
        <f>_tab_5!R19/_tab_5!$R$30*100</f>
        <v>2.71523746778804</v>
      </c>
      <c r="S18" s="72">
        <f>_tab_5!S19/_tab_5!$S$30*100</f>
        <v>2.3062873082183</v>
      </c>
      <c r="T18" s="72">
        <f>_tab_5!T19/_tab_5!$T$30*100</f>
        <v>2.34724358107325</v>
      </c>
      <c r="U18" s="72">
        <f>_tab_5!U19/_tab_5!$U$30*100</f>
        <v>2.54147067297466</v>
      </c>
      <c r="V18" s="72">
        <f>_tab_5!V19/_tab_5!$V$30*100</f>
        <v>2.410231214929</v>
      </c>
      <c r="W18" s="72">
        <f>_tab_5!W19/_tab_5!$W$30*100</f>
        <v>2.24788688324445</v>
      </c>
      <c r="X18" s="72">
        <f>_tab_5!X19/_tab_5!$X$30*100</f>
        <v>2.16985322795875</v>
      </c>
      <c r="Y18" s="72">
        <f>_tab_5!Y19/_tab_5!$Y$30*100</f>
        <v>2.36184412005672</v>
      </c>
      <c r="Z18" s="72">
        <f>_tab_5!Z19/_tab_5!$Z$30*100</f>
        <v>1.9859246483765</v>
      </c>
      <c r="AA18" s="72">
        <f>_tab_5!AA19/_tab_5!$AA$30*100</f>
        <v>2.04815382821665</v>
      </c>
      <c r="AB18" s="83">
        <v>1.82702622787342</v>
      </c>
      <c r="AC18" s="83">
        <v>1.74122151171842</v>
      </c>
      <c r="AD18" s="83">
        <v>1.60448840663972</v>
      </c>
      <c r="AE18" s="83">
        <v>1.63873347870284</v>
      </c>
      <c r="AF18" s="83">
        <v>1.58415139129038</v>
      </c>
      <c r="AG18" s="83">
        <v>1.58854741367912</v>
      </c>
      <c r="AH18" s="57" t="s">
        <v>94</v>
      </c>
    </row>
    <row r="19" spans="2:34">
      <c r="B19" s="18" t="s">
        <v>95</v>
      </c>
      <c r="C19" s="19">
        <v>68</v>
      </c>
      <c r="D19" s="20" t="s">
        <v>96</v>
      </c>
      <c r="E19" s="72">
        <f>_tab_5!E20/_tab_5!$E$30*100</f>
        <v>5.30503597217238</v>
      </c>
      <c r="F19" s="72">
        <f>_tab_5!F20/_tab_5!$F$30*100</f>
        <v>5.13756111256425</v>
      </c>
      <c r="G19" s="72">
        <f>_tab_5!G20/_tab_5!$G$30*100</f>
        <v>6.21580176200526</v>
      </c>
      <c r="H19" s="72">
        <f>_tab_5!H20/_tab_5!$H$30*100</f>
        <v>6.40422724737558</v>
      </c>
      <c r="I19" s="72">
        <f>_tab_5!I20/_tab_5!$I$30*100</f>
        <v>6.26509584510576</v>
      </c>
      <c r="J19" s="72">
        <f>_tab_5!J20/_tab_5!$J$30*100</f>
        <v>6.61727223479307</v>
      </c>
      <c r="K19" s="72">
        <f>_tab_5!K20/_tab_5!$K$30*100</f>
        <v>6.54556347801305</v>
      </c>
      <c r="L19" s="72">
        <f>_tab_5!L20/_tab_5!$L$30*100</f>
        <v>6.39574064373114</v>
      </c>
      <c r="M19" s="72">
        <f>_tab_5!M20/_tab_5!$M$30*100</f>
        <v>6.17752840881958</v>
      </c>
      <c r="N19" s="72">
        <f>_tab_5!N20/_tab_5!$N$30*100</f>
        <v>6.15752906511085</v>
      </c>
      <c r="O19" s="72">
        <f>_tab_5!O20/_tab_5!$O$30*100</f>
        <v>6.14871431127863</v>
      </c>
      <c r="P19" s="72">
        <f>_tab_5!P20/_tab_5!$P$30*100</f>
        <v>6.07435610692225</v>
      </c>
      <c r="Q19" s="72">
        <f>_tab_5!Q20/_tab_5!$Q$30*100</f>
        <v>5.83603729699339</v>
      </c>
      <c r="R19" s="72">
        <f>_tab_5!R20/_tab_5!$R$30*100</f>
        <v>5.6979414601695</v>
      </c>
      <c r="S19" s="72">
        <f>_tab_5!S20/_tab_5!$S$30*100</f>
        <v>5.56392181312352</v>
      </c>
      <c r="T19" s="72">
        <f>_tab_5!T20/_tab_5!$T$30*100</f>
        <v>5.2401344177812</v>
      </c>
      <c r="U19" s="72">
        <f>_tab_5!U20/_tab_5!$U$30*100</f>
        <v>5.15733060180609</v>
      </c>
      <c r="V19" s="72">
        <f>_tab_5!V20/_tab_5!$V$30*100</f>
        <v>5.19402550819849</v>
      </c>
      <c r="W19" s="72">
        <f>_tab_5!W20/_tab_5!$W$30*100</f>
        <v>5.52798560326049</v>
      </c>
      <c r="X19" s="72">
        <f>_tab_5!X20/_tab_5!$X$30*100</f>
        <v>5.07472704541348</v>
      </c>
      <c r="Y19" s="72">
        <f>_tab_5!Y20/_tab_5!$Y$30*100</f>
        <v>5.05960357091847</v>
      </c>
      <c r="Z19" s="72">
        <f>_tab_5!Z20/_tab_5!$Z$30*100</f>
        <v>5.15902016618672</v>
      </c>
      <c r="AA19" s="72">
        <f>_tab_5!AA20/_tab_5!$AA$30*100</f>
        <v>5.31097187181957</v>
      </c>
      <c r="AB19" s="83">
        <v>5.33774940387601</v>
      </c>
      <c r="AC19" s="83">
        <v>5.44055082995461</v>
      </c>
      <c r="AD19" s="83">
        <v>5.79481668741935</v>
      </c>
      <c r="AE19" s="83">
        <v>5.54383933997075</v>
      </c>
      <c r="AF19" s="83">
        <v>5.17761206614002</v>
      </c>
      <c r="AG19" s="83">
        <v>4.75217182874865</v>
      </c>
      <c r="AH19" s="57" t="s">
        <v>97</v>
      </c>
    </row>
    <row r="20" spans="2:34">
      <c r="B20" s="18" t="s">
        <v>98</v>
      </c>
      <c r="C20" s="19" t="s">
        <v>99</v>
      </c>
      <c r="D20" s="20" t="s">
        <v>100</v>
      </c>
      <c r="E20" s="72">
        <f>_tab_5!E21/_tab_5!$E$30*100</f>
        <v>0.517966923924891</v>
      </c>
      <c r="F20" s="72">
        <f>_tab_5!F21/_tab_5!$F$30*100</f>
        <v>0.485173055324965</v>
      </c>
      <c r="G20" s="72">
        <f>_tab_5!G21/_tab_5!$G$30*100</f>
        <v>0.521690457676707</v>
      </c>
      <c r="H20" s="72">
        <f>_tab_5!H21/_tab_5!$H$30*100</f>
        <v>0.737823831954483</v>
      </c>
      <c r="I20" s="72">
        <f>_tab_5!I21/_tab_5!$I$30*100</f>
        <v>0.788915896461533</v>
      </c>
      <c r="J20" s="72">
        <f>_tab_5!J21/_tab_5!$J$30*100</f>
        <v>0.901829359264132</v>
      </c>
      <c r="K20" s="72">
        <f>_tab_5!K21/_tab_5!$K$30*100</f>
        <v>0.9309342878491</v>
      </c>
      <c r="L20" s="72">
        <f>_tab_5!L21/_tab_5!$L$30*100</f>
        <v>1.21963990607918</v>
      </c>
      <c r="M20" s="72">
        <f>_tab_5!M21/_tab_5!$M$30*100</f>
        <v>1.16484130412989</v>
      </c>
      <c r="N20" s="72">
        <f>_tab_5!N21/_tab_5!$N$30*100</f>
        <v>1.17897475494216</v>
      </c>
      <c r="O20" s="72">
        <f>_tab_5!O21/_tab_5!$O$30*100</f>
        <v>1.19745111523108</v>
      </c>
      <c r="P20" s="72">
        <f>_tab_5!P21/_tab_5!$P$30*100</f>
        <v>1.65544906931481</v>
      </c>
      <c r="Q20" s="72">
        <f>_tab_5!Q21/_tab_5!$Q$30*100</f>
        <v>1.77273471062729</v>
      </c>
      <c r="R20" s="72">
        <f>_tab_5!R21/_tab_5!$R$30*100</f>
        <v>1.65396958351595</v>
      </c>
      <c r="S20" s="72">
        <f>_tab_5!S21/_tab_5!$S$30*100</f>
        <v>2.01195540850007</v>
      </c>
      <c r="T20" s="72">
        <f>_tab_5!T21/_tab_5!$T$30*100</f>
        <v>1.87436935706377</v>
      </c>
      <c r="U20" s="72">
        <f>_tab_5!U21/_tab_5!$U$30*100</f>
        <v>1.83593244267766</v>
      </c>
      <c r="V20" s="72">
        <f>_tab_5!V21/_tab_5!$V$30*100</f>
        <v>2.28079481867864</v>
      </c>
      <c r="W20" s="72">
        <f>_tab_5!W21/_tab_5!$W$30*100</f>
        <v>2.41990281771061</v>
      </c>
      <c r="X20" s="72">
        <f>_tab_5!X21/_tab_5!$X$30*100</f>
        <v>2.86623849317221</v>
      </c>
      <c r="Y20" s="72">
        <f>_tab_5!Y21/_tab_5!$Y$30*100</f>
        <v>2.93488783655159</v>
      </c>
      <c r="Z20" s="72">
        <f>_tab_5!Z21/_tab_5!$Z$30*100</f>
        <v>2.8718823877939</v>
      </c>
      <c r="AA20" s="72">
        <f>_tab_5!AA21/_tab_5!$AA$30*100</f>
        <v>3.12635529377984</v>
      </c>
      <c r="AB20" s="83">
        <v>3.3627638242085</v>
      </c>
      <c r="AC20" s="83">
        <v>3.42686359018295</v>
      </c>
      <c r="AD20" s="83">
        <v>3.14761310881708</v>
      </c>
      <c r="AE20" s="83">
        <v>2.8682938162894</v>
      </c>
      <c r="AF20" s="83">
        <v>3.25033456925076</v>
      </c>
      <c r="AG20" s="83">
        <v>3.1850697717392</v>
      </c>
      <c r="AH20" s="57" t="s">
        <v>101</v>
      </c>
    </row>
    <row r="21" spans="2:34">
      <c r="B21" s="18" t="s">
        <v>102</v>
      </c>
      <c r="C21" s="19" t="s">
        <v>103</v>
      </c>
      <c r="D21" s="20" t="s">
        <v>104</v>
      </c>
      <c r="E21" s="72">
        <f>_tab_5!E22/_tab_5!$E$30*100</f>
        <v>0.410371165547698</v>
      </c>
      <c r="F21" s="72">
        <f>_tab_5!F22/_tab_5!$F$30*100</f>
        <v>0.37624968481748</v>
      </c>
      <c r="G21" s="72">
        <f>_tab_5!G22/_tab_5!$G$30*100</f>
        <v>0.408759819057156</v>
      </c>
      <c r="H21" s="72">
        <f>_tab_5!H22/_tab_5!$H$30*100</f>
        <v>0.56995689932737</v>
      </c>
      <c r="I21" s="72">
        <f>_tab_5!I22/_tab_5!$I$30*100</f>
        <v>0.58587097651482</v>
      </c>
      <c r="J21" s="72">
        <f>_tab_5!J22/_tab_5!$J$30*100</f>
        <v>0.58950339142981</v>
      </c>
      <c r="K21" s="72">
        <f>_tab_5!K22/_tab_5!$K$30*100</f>
        <v>0.66950261640679</v>
      </c>
      <c r="L21" s="72">
        <f>_tab_5!L22/_tab_5!$L$30*100</f>
        <v>0.743716901596505</v>
      </c>
      <c r="M21" s="72">
        <f>_tab_5!M22/_tab_5!$M$30*100</f>
        <v>0.693412098197633</v>
      </c>
      <c r="N21" s="72">
        <f>_tab_5!N22/_tab_5!$N$30*100</f>
        <v>0.727755203137831</v>
      </c>
      <c r="O21" s="72">
        <f>_tab_5!O22/_tab_5!$O$30*100</f>
        <v>0.720112481291141</v>
      </c>
      <c r="P21" s="72">
        <f>_tab_5!P22/_tab_5!$P$30*100</f>
        <v>0.867039307726563</v>
      </c>
      <c r="Q21" s="72">
        <f>_tab_5!Q22/_tab_5!$Q$30*100</f>
        <v>0.945836501649219</v>
      </c>
      <c r="R21" s="72">
        <f>_tab_5!R22/_tab_5!$R$30*100</f>
        <v>1.07984727018521</v>
      </c>
      <c r="S21" s="72">
        <f>_tab_5!S22/_tab_5!$S$30*100</f>
        <v>0.924858845301803</v>
      </c>
      <c r="T21" s="72">
        <f>_tab_5!T22/_tab_5!$T$30*100</f>
        <v>0.972690000788296</v>
      </c>
      <c r="U21" s="72">
        <f>_tab_5!U22/_tab_5!$U$30*100</f>
        <v>1.15787080411974</v>
      </c>
      <c r="V21" s="72">
        <f>_tab_5!V22/_tab_5!$V$30*100</f>
        <v>1.75712429533364</v>
      </c>
      <c r="W21" s="72">
        <f>_tab_5!W22/_tab_5!$W$30*100</f>
        <v>2.12353412969258</v>
      </c>
      <c r="X21" s="72">
        <f>_tab_5!X22/_tab_5!$X$30*100</f>
        <v>2.44164236558707</v>
      </c>
      <c r="Y21" s="72">
        <f>_tab_5!Y22/_tab_5!$Y$30*100</f>
        <v>2.75154806669212</v>
      </c>
      <c r="Z21" s="72">
        <f>_tab_5!Z22/_tab_5!$Z$30*100</f>
        <v>3.08337007818371</v>
      </c>
      <c r="AA21" s="72">
        <f>_tab_5!AA22/_tab_5!$AA$30*100</f>
        <v>3.17256563909236</v>
      </c>
      <c r="AB21" s="83">
        <v>3.06756164911485</v>
      </c>
      <c r="AC21" s="83">
        <v>3.35412966508331</v>
      </c>
      <c r="AD21" s="83">
        <v>3.22395407611638</v>
      </c>
      <c r="AE21" s="83">
        <v>3.2657304693381</v>
      </c>
      <c r="AF21" s="83">
        <v>3.41969867369699</v>
      </c>
      <c r="AG21" s="83">
        <v>4.01338600517877</v>
      </c>
      <c r="AH21" s="57" t="s">
        <v>105</v>
      </c>
    </row>
    <row r="22" spans="2:34">
      <c r="B22" s="18" t="s">
        <v>106</v>
      </c>
      <c r="C22" s="22">
        <v>84</v>
      </c>
      <c r="D22" s="20" t="s">
        <v>107</v>
      </c>
      <c r="E22" s="72">
        <f>_tab_5!E23/_tab_5!$E$30*100</f>
        <v>5.6491861610886</v>
      </c>
      <c r="F22" s="72">
        <f>_tab_5!F23/_tab_5!$F$30*100</f>
        <v>5.15679790776701</v>
      </c>
      <c r="G22" s="72">
        <f>_tab_5!G23/_tab_5!$G$30*100</f>
        <v>5.80189407052297</v>
      </c>
      <c r="H22" s="72">
        <f>_tab_5!H23/_tab_5!$H$30*100</f>
        <v>5.51589512143388</v>
      </c>
      <c r="I22" s="72">
        <f>_tab_5!I23/_tab_5!$I$30*100</f>
        <v>5.04536208876247</v>
      </c>
      <c r="J22" s="72">
        <f>_tab_5!J23/_tab_5!$J$30*100</f>
        <v>3.5420063215159</v>
      </c>
      <c r="K22" s="72">
        <f>_tab_5!K23/_tab_5!$K$30*100</f>
        <v>4.36147462807122</v>
      </c>
      <c r="L22" s="72">
        <f>_tab_5!L23/_tab_5!$L$30*100</f>
        <v>4.8846381883686</v>
      </c>
      <c r="M22" s="72">
        <f>_tab_5!M23/_tab_5!$M$30*100</f>
        <v>4.94565994571167</v>
      </c>
      <c r="N22" s="72">
        <f>_tab_5!N23/_tab_5!$N$30*100</f>
        <v>5.02337321953815</v>
      </c>
      <c r="O22" s="72">
        <f>_tab_5!O23/_tab_5!$O$30*100</f>
        <v>4.91610982422356</v>
      </c>
      <c r="P22" s="72">
        <f>_tab_5!P23/_tab_5!$P$30*100</f>
        <v>4.69050744094691</v>
      </c>
      <c r="Q22" s="72">
        <f>_tab_5!Q23/_tab_5!$Q$30*100</f>
        <v>4.37483127503838</v>
      </c>
      <c r="R22" s="72">
        <f>_tab_5!R23/_tab_5!$R$30*100</f>
        <v>4.31657132230883</v>
      </c>
      <c r="S22" s="72">
        <f>_tab_5!S23/_tab_5!$S$30*100</f>
        <v>4.65242309855436</v>
      </c>
      <c r="T22" s="72">
        <f>_tab_5!T23/_tab_5!$T$30*100</f>
        <v>4.62589438716015</v>
      </c>
      <c r="U22" s="72">
        <f>_tab_5!U23/_tab_5!$U$30*100</f>
        <v>4.81541114028248</v>
      </c>
      <c r="V22" s="72">
        <f>_tab_5!V23/_tab_5!$V$30*100</f>
        <v>4.76978309319972</v>
      </c>
      <c r="W22" s="72">
        <f>_tab_5!W23/_tab_5!$W$30*100</f>
        <v>4.81483247873172</v>
      </c>
      <c r="X22" s="72">
        <f>_tab_5!X23/_tab_5!$X$30*100</f>
        <v>4.79596078435117</v>
      </c>
      <c r="Y22" s="72">
        <f>_tab_5!Y23/_tab_5!$Y$30*100</f>
        <v>4.88878530700849</v>
      </c>
      <c r="Z22" s="72">
        <f>_tab_5!Z23/_tab_5!$Z$30*100</f>
        <v>4.99519331440004</v>
      </c>
      <c r="AA22" s="72">
        <f>_tab_5!AA23/_tab_5!$AA$30*100</f>
        <v>5.25215649694607</v>
      </c>
      <c r="AB22" s="83">
        <v>5.13907623705977</v>
      </c>
      <c r="AC22" s="83">
        <v>5.26328932310344</v>
      </c>
      <c r="AD22" s="83">
        <v>5.5577257317085</v>
      </c>
      <c r="AE22" s="83">
        <v>5.3086349663281</v>
      </c>
      <c r="AF22" s="83">
        <v>4.87521041342973</v>
      </c>
      <c r="AG22" s="83">
        <v>5.15818027748585</v>
      </c>
      <c r="AH22" s="57" t="s">
        <v>108</v>
      </c>
    </row>
    <row r="23" spans="2:34">
      <c r="B23" s="18" t="s">
        <v>109</v>
      </c>
      <c r="C23" s="22">
        <v>85</v>
      </c>
      <c r="D23" s="20" t="s">
        <v>110</v>
      </c>
      <c r="E23" s="72">
        <f>_tab_5!E24/_tab_5!$E$30*100</f>
        <v>1.73026609159179</v>
      </c>
      <c r="F23" s="72">
        <f>_tab_5!F24/_tab_5!$F$30*100</f>
        <v>1.70729534274531</v>
      </c>
      <c r="G23" s="72">
        <f>_tab_5!G24/_tab_5!$G$30*100</f>
        <v>1.91893854710545</v>
      </c>
      <c r="H23" s="72">
        <f>_tab_5!H24/_tab_5!$H$30*100</f>
        <v>2.01266340906868</v>
      </c>
      <c r="I23" s="72">
        <f>_tab_5!I24/_tab_5!$I$30*100</f>
        <v>2.06029568889195</v>
      </c>
      <c r="J23" s="72">
        <f>_tab_5!J24/_tab_5!$J$30*100</f>
        <v>2.32781294639031</v>
      </c>
      <c r="K23" s="72">
        <f>_tab_5!K24/_tab_5!$K$30*100</f>
        <v>2.33546881710223</v>
      </c>
      <c r="L23" s="72">
        <f>_tab_5!L24/_tab_5!$L$30*100</f>
        <v>2.30253441286138</v>
      </c>
      <c r="M23" s="72">
        <f>_tab_5!M24/_tab_5!$M$30*100</f>
        <v>2.33086986745358</v>
      </c>
      <c r="N23" s="72">
        <f>_tab_5!N24/_tab_5!$N$30*100</f>
        <v>2.28259012919728</v>
      </c>
      <c r="O23" s="72">
        <f>_tab_5!O24/_tab_5!$O$30*100</f>
        <v>2.41946815528434</v>
      </c>
      <c r="P23" s="72">
        <f>_tab_5!P24/_tab_5!$P$30*100</f>
        <v>2.44363864425908</v>
      </c>
      <c r="Q23" s="72">
        <f>_tab_5!Q24/_tab_5!$Q$30*100</f>
        <v>2.41516246664867</v>
      </c>
      <c r="R23" s="72">
        <f>_tab_5!R24/_tab_5!$R$30*100</f>
        <v>2.53803708794952</v>
      </c>
      <c r="S23" s="72">
        <f>_tab_5!S24/_tab_5!$S$30*100</f>
        <v>2.73471267079347</v>
      </c>
      <c r="T23" s="72">
        <f>_tab_5!T24/_tab_5!$T$30*100</f>
        <v>2.81306244441851</v>
      </c>
      <c r="U23" s="72">
        <f>_tab_5!U24/_tab_5!$U$30*100</f>
        <v>2.91464401361991</v>
      </c>
      <c r="V23" s="72">
        <f>_tab_5!V24/_tab_5!$V$30*100</f>
        <v>3.27287301357763</v>
      </c>
      <c r="W23" s="72">
        <f>_tab_5!W24/_tab_5!$W$30*100</f>
        <v>3.41941301864135</v>
      </c>
      <c r="X23" s="72">
        <f>_tab_5!X24/_tab_5!$X$30*100</f>
        <v>3.23914400708332</v>
      </c>
      <c r="Y23" s="72">
        <f>_tab_5!Y24/_tab_5!$Y$30*100</f>
        <v>3.21634587836917</v>
      </c>
      <c r="Z23" s="72">
        <f>_tab_5!Z24/_tab_5!$Z$30*100</f>
        <v>3.02008659427781</v>
      </c>
      <c r="AA23" s="72">
        <f>_tab_5!AA24/_tab_5!$AA$30*100</f>
        <v>3.17602748576147</v>
      </c>
      <c r="AB23" s="83">
        <v>3.10272065380396</v>
      </c>
      <c r="AC23" s="83">
        <v>3.12801696780056</v>
      </c>
      <c r="AD23" s="83">
        <v>3.38890120830008</v>
      </c>
      <c r="AE23" s="83">
        <v>3.27713307846817</v>
      </c>
      <c r="AF23" s="83">
        <v>2.99460814146482</v>
      </c>
      <c r="AG23" s="83">
        <v>3.23812771675917</v>
      </c>
      <c r="AH23" s="57" t="s">
        <v>111</v>
      </c>
    </row>
    <row r="24" spans="2:34">
      <c r="B24" s="18" t="s">
        <v>112</v>
      </c>
      <c r="C24" s="22" t="s">
        <v>113</v>
      </c>
      <c r="D24" s="20" t="s">
        <v>114</v>
      </c>
      <c r="E24" s="72">
        <f>_tab_5!E25/_tab_5!$E$30*100</f>
        <v>1.39933950927896</v>
      </c>
      <c r="F24" s="72">
        <f>_tab_5!F25/_tab_5!$F$30*100</f>
        <v>1.23487702804361</v>
      </c>
      <c r="G24" s="72">
        <f>_tab_5!G25/_tab_5!$G$30*100</f>
        <v>1.38205301044644</v>
      </c>
      <c r="H24" s="72">
        <f>_tab_5!H25/_tab_5!$H$30*100</f>
        <v>1.38873763261636</v>
      </c>
      <c r="I24" s="72">
        <f>_tab_5!I25/_tab_5!$I$30*100</f>
        <v>1.52571459541222</v>
      </c>
      <c r="J24" s="72">
        <f>_tab_5!J25/_tab_5!$J$30*100</f>
        <v>1.61592814708605</v>
      </c>
      <c r="K24" s="72">
        <f>_tab_5!K25/_tab_5!$K$30*100</f>
        <v>1.52764836072276</v>
      </c>
      <c r="L24" s="72">
        <f>_tab_5!L25/_tab_5!$L$30*100</f>
        <v>1.4381473526956</v>
      </c>
      <c r="M24" s="72">
        <f>_tab_5!M25/_tab_5!$M$30*100</f>
        <v>1.49769174877718</v>
      </c>
      <c r="N24" s="72">
        <f>_tab_5!N25/_tab_5!$N$30*100</f>
        <v>1.44622238058062</v>
      </c>
      <c r="O24" s="72">
        <f>_tab_5!O25/_tab_5!$O$30*100</f>
        <v>1.44591943569332</v>
      </c>
      <c r="P24" s="72">
        <f>_tab_5!P25/_tab_5!$P$30*100</f>
        <v>1.43551549298502</v>
      </c>
      <c r="Q24" s="72">
        <f>_tab_5!Q25/_tab_5!$Q$30*100</f>
        <v>1.47146971165164</v>
      </c>
      <c r="R24" s="72">
        <f>_tab_5!R25/_tab_5!$R$30*100</f>
        <v>1.62896476021127</v>
      </c>
      <c r="S24" s="72">
        <f>_tab_5!S25/_tab_5!$S$30*100</f>
        <v>1.94046240975134</v>
      </c>
      <c r="T24" s="72">
        <f>_tab_5!T25/_tab_5!$T$30*100</f>
        <v>2.07073270585751</v>
      </c>
      <c r="U24" s="72">
        <f>_tab_5!U25/_tab_5!$U$30*100</f>
        <v>2.15374962684169</v>
      </c>
      <c r="V24" s="72">
        <f>_tab_5!V25/_tab_5!$V$30*100</f>
        <v>2.23953270694373</v>
      </c>
      <c r="W24" s="72">
        <f>_tab_5!W25/_tab_5!$W$30*100</f>
        <v>2.33361317986586</v>
      </c>
      <c r="X24" s="72">
        <f>_tab_5!X25/_tab_5!$X$30*100</f>
        <v>2.31953319247381</v>
      </c>
      <c r="Y24" s="72">
        <f>_tab_5!Y25/_tab_5!$Y$30*100</f>
        <v>2.28180567587312</v>
      </c>
      <c r="Z24" s="72">
        <f>_tab_5!Z25/_tab_5!$Z$30*100</f>
        <v>2.38957719258223</v>
      </c>
      <c r="AA24" s="72">
        <f>_tab_5!AA25/_tab_5!$AA$30*100</f>
        <v>2.49483453670232</v>
      </c>
      <c r="AB24" s="83">
        <v>2.56132343693627</v>
      </c>
      <c r="AC24" s="83">
        <v>2.66574438618522</v>
      </c>
      <c r="AD24" s="83">
        <v>2.94692389555508</v>
      </c>
      <c r="AE24" s="83">
        <v>3.30135777803396</v>
      </c>
      <c r="AF24" s="83">
        <v>3.04839969414165</v>
      </c>
      <c r="AG24" s="83">
        <v>3.19038541488881</v>
      </c>
      <c r="AH24" s="57" t="s">
        <v>115</v>
      </c>
    </row>
    <row r="25" spans="2:34">
      <c r="B25" s="18" t="s">
        <v>116</v>
      </c>
      <c r="C25" s="22" t="s">
        <v>117</v>
      </c>
      <c r="D25" s="20" t="s">
        <v>118</v>
      </c>
      <c r="E25" s="72">
        <f>_tab_5!E26/_tab_5!$E$30*100</f>
        <v>0.230636004019381</v>
      </c>
      <c r="F25" s="72">
        <f>_tab_5!F26/_tab_5!$F$30*100</f>
        <v>0.274524830937936</v>
      </c>
      <c r="G25" s="72">
        <f>_tab_5!G26/_tab_5!$G$30*100</f>
        <v>0.281447867416931</v>
      </c>
      <c r="H25" s="72">
        <f>_tab_5!H26/_tab_5!$H$30*100</f>
        <v>0.274561328857833</v>
      </c>
      <c r="I25" s="72">
        <f>_tab_5!I26/_tab_5!$I$30*100</f>
        <v>0.24218556831776</v>
      </c>
      <c r="J25" s="72">
        <f>_tab_5!J26/_tab_5!$J$30*100</f>
        <v>0.292017335571239</v>
      </c>
      <c r="K25" s="72">
        <f>_tab_5!K26/_tab_5!$K$30*100</f>
        <v>0.34149023366032</v>
      </c>
      <c r="L25" s="72">
        <f>_tab_5!L26/_tab_5!$L$30*100</f>
        <v>0.272675376277115</v>
      </c>
      <c r="M25" s="72">
        <f>_tab_5!M26/_tab_5!$M$30*100</f>
        <v>0.267691327456535</v>
      </c>
      <c r="N25" s="72">
        <f>_tab_5!N26/_tab_5!$N$30*100</f>
        <v>0.365732016654347</v>
      </c>
      <c r="O25" s="72">
        <f>_tab_5!O26/_tab_5!$O$30*100</f>
        <v>0.457974398437786</v>
      </c>
      <c r="P25" s="72">
        <f>_tab_5!P26/_tab_5!$P$30*100</f>
        <v>0.446335410102699</v>
      </c>
      <c r="Q25" s="72">
        <f>_tab_5!Q26/_tab_5!$Q$30*100</f>
        <v>0.533383180216798</v>
      </c>
      <c r="R25" s="72">
        <f>_tab_5!R26/_tab_5!$R$30*100</f>
        <v>0.687865316945389</v>
      </c>
      <c r="S25" s="72">
        <f>_tab_5!S26/_tab_5!$S$30*100</f>
        <v>0.699769181791202</v>
      </c>
      <c r="T25" s="72">
        <f>_tab_5!T26/_tab_5!$T$30*100</f>
        <v>0.806812969611929</v>
      </c>
      <c r="U25" s="72">
        <f>_tab_5!U26/_tab_5!$U$30*100</f>
        <v>0.88533786742588</v>
      </c>
      <c r="V25" s="72">
        <f>_tab_5!V26/_tab_5!$V$30*100</f>
        <v>0.741093315977736</v>
      </c>
      <c r="W25" s="72">
        <f>_tab_5!W26/_tab_5!$W$30*100</f>
        <v>0.697826145909125</v>
      </c>
      <c r="X25" s="72">
        <f>_tab_5!X26/_tab_5!$X$30*100</f>
        <v>1.00236847532513</v>
      </c>
      <c r="Y25" s="72">
        <f>_tab_5!Y26/_tab_5!$Y$30*100</f>
        <v>0.95574805396266</v>
      </c>
      <c r="Z25" s="72">
        <f>_tab_5!Z26/_tab_5!$Z$30*100</f>
        <v>0.940802891458635</v>
      </c>
      <c r="AA25" s="72">
        <f>_tab_5!AA26/_tab_5!$AA$30*100</f>
        <v>0.88018921319729</v>
      </c>
      <c r="AB25" s="83">
        <v>0.817773422731086</v>
      </c>
      <c r="AC25" s="83">
        <v>0.418563051878298</v>
      </c>
      <c r="AD25" s="83">
        <v>0.403340671348446</v>
      </c>
      <c r="AE25" s="83">
        <v>0.510582378626139</v>
      </c>
      <c r="AF25" s="83">
        <v>0.580064234668927</v>
      </c>
      <c r="AG25" s="83">
        <v>0.699635125014801</v>
      </c>
      <c r="AH25" s="57" t="s">
        <v>119</v>
      </c>
    </row>
    <row r="26" ht="15.75" spans="2:34">
      <c r="B26" s="23" t="s">
        <v>120</v>
      </c>
      <c r="C26" s="24" t="s">
        <v>121</v>
      </c>
      <c r="D26" s="20" t="s">
        <v>122</v>
      </c>
      <c r="E26" s="72">
        <f>_tab_5!E27/_tab_5!$E$30*100</f>
        <v>0.384828032321525</v>
      </c>
      <c r="F26" s="72">
        <f>_tab_5!F27/_tab_5!$F$30*100</f>
        <v>0.343952339982943</v>
      </c>
      <c r="G26" s="72">
        <f>_tab_5!G27/_tab_5!$G$30*100</f>
        <v>0.334439567064823</v>
      </c>
      <c r="H26" s="72">
        <f>_tab_5!H27/_tab_5!$H$30*100</f>
        <v>0.335911068794832</v>
      </c>
      <c r="I26" s="72">
        <f>_tab_5!I27/_tab_5!$I$30*100</f>
        <v>0.309778373155267</v>
      </c>
      <c r="J26" s="72">
        <f>_tab_5!J27/_tab_5!$J$30*100</f>
        <v>0.367300618689392</v>
      </c>
      <c r="K26" s="72">
        <f>_tab_5!K27/_tab_5!$K$30*100</f>
        <v>0.418194641701087</v>
      </c>
      <c r="L26" s="72">
        <f>_tab_5!L27/_tab_5!$L$30*100</f>
        <v>0.340392306017821</v>
      </c>
      <c r="M26" s="72">
        <f>_tab_5!M27/_tab_5!$M$30*100</f>
        <v>0.340341740421521</v>
      </c>
      <c r="N26" s="72">
        <f>_tab_5!N27/_tab_5!$N$30*100</f>
        <v>0.444180576716124</v>
      </c>
      <c r="O26" s="72">
        <f>_tab_5!O27/_tab_5!$O$30*100</f>
        <v>0.549320791781986</v>
      </c>
      <c r="P26" s="72">
        <f>_tab_5!P27/_tab_5!$P$30*100</f>
        <v>0.538889312808712</v>
      </c>
      <c r="Q26" s="72">
        <f>_tab_5!Q27/_tab_5!$Q$30*100</f>
        <v>0.636313398876938</v>
      </c>
      <c r="R26" s="72">
        <f>_tab_5!R27/_tab_5!$R$30*100</f>
        <v>0.56781693450532</v>
      </c>
      <c r="S26" s="72">
        <f>_tab_5!S27/_tab_5!$S$30*100</f>
        <v>0.732639149240192</v>
      </c>
      <c r="T26" s="72">
        <f>_tab_5!T27/_tab_5!$T$30*100</f>
        <v>0.883254141673092</v>
      </c>
      <c r="U26" s="72">
        <f>_tab_5!U27/_tab_5!$U$30*100</f>
        <v>0.78403048195217</v>
      </c>
      <c r="V26" s="72">
        <f>_tab_5!V27/_tab_5!$V$30*100</f>
        <v>0.571834990686107</v>
      </c>
      <c r="W26" s="72">
        <f>_tab_5!W27/_tab_5!$W$30*100</f>
        <v>0.612183141964888</v>
      </c>
      <c r="X26" s="72">
        <f>_tab_5!X27/_tab_5!$X$30*100</f>
        <v>0.60340813131506</v>
      </c>
      <c r="Y26" s="72">
        <f>_tab_5!Y27/_tab_5!$Y$30*100</f>
        <v>0.66369483455159</v>
      </c>
      <c r="Z26" s="72">
        <f>_tab_5!Z27/_tab_5!$Z$30*100</f>
        <v>0.802779270485028</v>
      </c>
      <c r="AA26" s="72">
        <f>_tab_5!AA27/_tab_5!$AA$30*100</f>
        <v>0.851135448905258</v>
      </c>
      <c r="AB26" s="83">
        <v>0.84535091349998</v>
      </c>
      <c r="AC26" s="83">
        <v>0.948550694111552</v>
      </c>
      <c r="AD26" s="83">
        <v>0.972415933341589</v>
      </c>
      <c r="AE26" s="83">
        <v>0.967866338138479</v>
      </c>
      <c r="AF26" s="83">
        <v>1.09788781326739</v>
      </c>
      <c r="AG26" s="83">
        <v>1.15319107684222</v>
      </c>
      <c r="AH26" s="57" t="s">
        <v>123</v>
      </c>
    </row>
    <row r="27" spans="2:34">
      <c r="B27" s="73"/>
      <c r="C27" s="73"/>
      <c r="D27" s="26" t="s">
        <v>133</v>
      </c>
      <c r="E27" s="74">
        <f>_tab_5!E28/_tab_5!$E$30*100</f>
        <v>93.02234001767</v>
      </c>
      <c r="F27" s="71">
        <f>_tab_5!F28/_tab_5!$F$30*100</f>
        <v>92.2521677800804</v>
      </c>
      <c r="G27" s="71">
        <f>_tab_5!G28/_tab_5!$G$30*100</f>
        <v>90.5643475405567</v>
      </c>
      <c r="H27" s="71">
        <f>_tab_5!H28/_tab_5!$H$30*100</f>
        <v>86.144439726294</v>
      </c>
      <c r="I27" s="71">
        <f>_tab_5!I28/_tab_5!$I$30*100</f>
        <v>87.6009335633635</v>
      </c>
      <c r="J27" s="71">
        <f>_tab_5!J28/_tab_5!$J$30*100</f>
        <v>86.0071382924688</v>
      </c>
      <c r="K27" s="71">
        <f>_tab_5!K28/_tab_5!$K$30*100</f>
        <v>87.0381073220027</v>
      </c>
      <c r="L27" s="71">
        <f>_tab_5!L28/_tab_5!$L$30*100</f>
        <v>86.8715445359875</v>
      </c>
      <c r="M27" s="71">
        <f>_tab_5!M28/_tab_5!$M$30*100</f>
        <v>85.9898632438563</v>
      </c>
      <c r="N27" s="71">
        <f>_tab_5!N28/_tab_5!$N$30*100</f>
        <v>85.852954035851</v>
      </c>
      <c r="O27" s="71">
        <f>_tab_5!O28/_tab_5!$O$30*100</f>
        <v>85.6600629424448</v>
      </c>
      <c r="P27" s="71">
        <f>_tab_5!P28/_tab_5!$P$30*100</f>
        <v>84.6691978429255</v>
      </c>
      <c r="Q27" s="71">
        <f>_tab_5!Q28/_tab_5!$Q$30*100</f>
        <v>84.6549745246392</v>
      </c>
      <c r="R27" s="71">
        <f>_tab_5!R28/_tab_5!$R$30*100</f>
        <v>85.0587787676036</v>
      </c>
      <c r="S27" s="71">
        <f>_tab_5!S28/_tab_5!$S$30*100</f>
        <v>84.8511178854585</v>
      </c>
      <c r="T27" s="71">
        <f>_tab_5!T28/_tab_5!$T$30*100</f>
        <v>85.1467070683458</v>
      </c>
      <c r="U27" s="71">
        <f>_tab_5!U28/_tab_5!$U$30*100</f>
        <v>85.9002290020495</v>
      </c>
      <c r="V27" s="71">
        <f>_tab_5!V28/_tab_5!$V$30*100</f>
        <v>86.5050163588589</v>
      </c>
      <c r="W27" s="71">
        <f>_tab_5!W28/_tab_5!$W$30*100</f>
        <v>87.0604054888887</v>
      </c>
      <c r="X27" s="71">
        <f>_tab_5!X28/_tab_5!$X$30*100</f>
        <v>85.7239917880488</v>
      </c>
      <c r="Y27" s="71">
        <f>_tab_5!Y28/_tab_5!$Y$30*100</f>
        <v>86.1064341700918</v>
      </c>
      <c r="Z27" s="71">
        <f>_tab_5!Z28/_tab_5!$Z$30*100</f>
        <v>86.4823855363062</v>
      </c>
      <c r="AA27" s="71">
        <f>_tab_5!AA28/_tab_5!$AA$30*100</f>
        <v>85.5945416368676</v>
      </c>
      <c r="AB27" s="71">
        <v>86.0661639662806</v>
      </c>
      <c r="AC27" s="71">
        <v>86.5793654351033</v>
      </c>
      <c r="AD27" s="71">
        <v>87.9962040173275</v>
      </c>
      <c r="AE27" s="71">
        <v>85.4711621466504</v>
      </c>
      <c r="AF27" s="71">
        <v>86.2189432559326</v>
      </c>
      <c r="AG27" s="71">
        <v>87.1985213335541</v>
      </c>
      <c r="AH27" s="58" t="s">
        <v>134</v>
      </c>
    </row>
    <row r="28" spans="2:34">
      <c r="B28" s="73"/>
      <c r="C28" s="73"/>
      <c r="D28" s="30" t="s">
        <v>32</v>
      </c>
      <c r="E28" s="75">
        <f>_tab_5!E29/_tab_5!$E$30*100</f>
        <v>6.97781098980277</v>
      </c>
      <c r="F28" s="72">
        <f>_tab_5!F29/_tab_5!$F$30*100</f>
        <v>7.74783221991954</v>
      </c>
      <c r="G28" s="72">
        <f>_tab_5!G29/_tab_5!$G$30*100</f>
        <v>9.43565245944323</v>
      </c>
      <c r="H28" s="72">
        <f>_tab_5!H29/_tab_5!$H$30*100</f>
        <v>13.855560273706</v>
      </c>
      <c r="I28" s="72">
        <f>_tab_5!I29/_tab_5!$I$30*100</f>
        <v>12.3990664366365</v>
      </c>
      <c r="J28" s="72">
        <f>_tab_5!J29/_tab_5!$J$30*100</f>
        <v>13.9928617075312</v>
      </c>
      <c r="K28" s="72">
        <f>_tab_5!K29/_tab_5!$K$30*100</f>
        <v>12.9618926779973</v>
      </c>
      <c r="L28" s="72">
        <f>_tab_5!L29/_tab_5!$L$30*100</f>
        <v>13.1284554640125</v>
      </c>
      <c r="M28" s="72">
        <f>_tab_5!M29/_tab_5!$M$30*100</f>
        <v>14.0101367561437</v>
      </c>
      <c r="N28" s="72">
        <f>_tab_5!N29/_tab_5!$N$30*100</f>
        <v>14.147045964149</v>
      </c>
      <c r="O28" s="72">
        <f>_tab_5!O29/_tab_5!$O$30*100</f>
        <v>14.3399370575552</v>
      </c>
      <c r="P28" s="72">
        <f>_tab_5!P29/_tab_5!$P$30*100</f>
        <v>15.3308021570744</v>
      </c>
      <c r="Q28" s="72">
        <f>_tab_5!Q29/_tab_5!$Q$30*100</f>
        <v>15.3450254753608</v>
      </c>
      <c r="R28" s="72">
        <f>_tab_5!R29/_tab_5!$R$30*100</f>
        <v>14.9412212323964</v>
      </c>
      <c r="S28" s="72">
        <f>_tab_5!S29/_tab_5!$S$30*100</f>
        <v>15.1488821145415</v>
      </c>
      <c r="T28" s="72">
        <f>_tab_5!T29/_tab_5!$T$30*100</f>
        <v>14.8532929316542</v>
      </c>
      <c r="U28" s="72">
        <f>_tab_5!U29/_tab_5!$U$30*100</f>
        <v>14.0997709979505</v>
      </c>
      <c r="V28" s="72">
        <f>_tab_5!V29/_tab_5!$V$30*100</f>
        <v>13.4949836411411</v>
      </c>
      <c r="W28" s="72">
        <f>_tab_5!W29/_tab_5!$W$30*100</f>
        <v>12.9395945111112</v>
      </c>
      <c r="X28" s="72">
        <f>_tab_5!X29/_tab_5!$X$30*100</f>
        <v>14.2760082119513</v>
      </c>
      <c r="Y28" s="72">
        <f>_tab_5!Y29/_tab_5!$Y$30*100</f>
        <v>13.8935658299082</v>
      </c>
      <c r="Z28" s="72">
        <f>_tab_5!Z29/_tab_5!$Z$30*100</f>
        <v>13.5176144636938</v>
      </c>
      <c r="AA28" s="72">
        <f>_tab_5!AA29/_tab_5!$AA$30*100</f>
        <v>14.4054583631324</v>
      </c>
      <c r="AB28" s="72">
        <v>13.9338360337194</v>
      </c>
      <c r="AC28" s="72">
        <v>13.4206345648968</v>
      </c>
      <c r="AD28" s="72">
        <v>12.0037959826725</v>
      </c>
      <c r="AE28" s="72">
        <v>14.5288378533496</v>
      </c>
      <c r="AF28" s="72">
        <v>13.7810567440675</v>
      </c>
      <c r="AG28" s="72">
        <v>12.8014786664459</v>
      </c>
      <c r="AH28" s="20" t="s">
        <v>135</v>
      </c>
    </row>
    <row r="29" ht="15.75" spans="2:34">
      <c r="B29" s="73"/>
      <c r="C29" s="73"/>
      <c r="D29" s="33" t="s">
        <v>136</v>
      </c>
      <c r="E29" s="76">
        <f>_tab_5!E30/_tab_5!$E$30*100</f>
        <v>100</v>
      </c>
      <c r="F29" s="77">
        <f>_tab_5!F30/_tab_5!$F$30*100</f>
        <v>100</v>
      </c>
      <c r="G29" s="77">
        <f>_tab_5!G30/_tab_5!$G$30*100</f>
        <v>100</v>
      </c>
      <c r="H29" s="77">
        <f>_tab_5!H30/_tab_5!$H$30*100</f>
        <v>100</v>
      </c>
      <c r="I29" s="77">
        <f>_tab_5!I30/_tab_5!$I$30*100</f>
        <v>100</v>
      </c>
      <c r="J29" s="77">
        <f>_tab_5!J30/_tab_5!$J$30*100</f>
        <v>100</v>
      </c>
      <c r="K29" s="77">
        <f>_tab_5!K30/_tab_5!$K$30*100</f>
        <v>100</v>
      </c>
      <c r="L29" s="77">
        <f>_tab_5!L30/_tab_5!$L$30*100</f>
        <v>100</v>
      </c>
      <c r="M29" s="77">
        <f>_tab_5!M30/_tab_5!$M$30*100</f>
        <v>100</v>
      </c>
      <c r="N29" s="77">
        <f>_tab_5!N30/_tab_5!$N$30*100</f>
        <v>100</v>
      </c>
      <c r="O29" s="77">
        <f>_tab_5!O30/_tab_5!$O$30*100</f>
        <v>100</v>
      </c>
      <c r="P29" s="77">
        <f>_tab_5!P30/_tab_5!$P$30*100</f>
        <v>100</v>
      </c>
      <c r="Q29" s="77">
        <f>_tab_5!Q30/_tab_5!$Q$30*100</f>
        <v>100</v>
      </c>
      <c r="R29" s="77">
        <f>_tab_5!R30/_tab_5!$R$30*100</f>
        <v>100</v>
      </c>
      <c r="S29" s="77">
        <f>_tab_5!S30/_tab_5!$S$30*100</f>
        <v>100</v>
      </c>
      <c r="T29" s="77">
        <f>_tab_5!T30/_tab_5!$T$30*100</f>
        <v>100</v>
      </c>
      <c r="U29" s="77">
        <f>_tab_5!U30/_tab_5!$U$30*100</f>
        <v>100</v>
      </c>
      <c r="V29" s="77">
        <f>_tab_5!V30/_tab_5!$V$30*100</f>
        <v>100</v>
      </c>
      <c r="W29" s="77">
        <f>_tab_5!W30/_tab_5!$W$30*100</f>
        <v>100</v>
      </c>
      <c r="X29" s="77">
        <f>_tab_5!X30/_tab_5!$X$30*100</f>
        <v>100</v>
      </c>
      <c r="Y29" s="77">
        <f>_tab_5!Y30/_tab_5!$Y$30*100</f>
        <v>100</v>
      </c>
      <c r="Z29" s="77">
        <f>_tab_5!Z30/_tab_5!$Z$30*100</f>
        <v>100</v>
      </c>
      <c r="AA29" s="77">
        <f>_tab_5!AA30/_tab_5!$AA$30*100</f>
        <v>100</v>
      </c>
      <c r="AB29" s="77">
        <v>100</v>
      </c>
      <c r="AC29" s="77">
        <v>100</v>
      </c>
      <c r="AD29" s="77">
        <v>100</v>
      </c>
      <c r="AE29" s="77">
        <v>100</v>
      </c>
      <c r="AF29" s="77">
        <v>100</v>
      </c>
      <c r="AG29" s="77">
        <v>100</v>
      </c>
      <c r="AH29" s="59" t="s">
        <v>137</v>
      </c>
    </row>
    <row r="31" spans="2:2">
      <c r="B31" s="36" t="s">
        <v>25</v>
      </c>
    </row>
  </sheetData>
  <mergeCells count="3">
    <mergeCell ref="E6:AG6"/>
    <mergeCell ref="D6:D7"/>
    <mergeCell ref="AH6:AH7"/>
  </mergeCells>
  <pageMargins left="0.7" right="0.7" top="0.29" bottom="0.75" header="0.3" footer="0.3"/>
  <pageSetup paperSize="9" scale="9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B2:AG47"/>
  <sheetViews>
    <sheetView showGridLines="0" workbookViewId="0">
      <selection activeCell="AG5" sqref="AG5"/>
    </sheetView>
  </sheetViews>
  <sheetFormatPr defaultColWidth="9.14285714285714" defaultRowHeight="12.75"/>
  <cols>
    <col min="1" max="1" width="3.28571428571429" style="1" customWidth="1"/>
    <col min="2" max="2" width="5.71428571428571" style="1" customWidth="1"/>
    <col min="3" max="3" width="10.1428571428571" style="1" customWidth="1"/>
    <col min="4" max="4" width="52.7142857142857" style="1" customWidth="1"/>
    <col min="5" max="30" width="9" style="1" customWidth="1"/>
    <col min="31" max="31" width="14" style="1" customWidth="1"/>
    <col min="32" max="32" width="9.14285714285714" style="1"/>
    <col min="33" max="33" width="58.4285714285714" style="1" customWidth="1"/>
    <col min="34" max="35" width="9.14285714285714" style="1"/>
    <col min="36" max="36" width="19.7142857142857" style="1" customWidth="1"/>
    <col min="37" max="16384" width="9.14285714285714" style="1"/>
  </cols>
  <sheetData>
    <row r="2" spans="2:31">
      <c r="B2" s="2" t="s">
        <v>146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2:31">
      <c r="B3" s="2" t="s">
        <v>147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5" spans="2:32">
      <c r="B4" s="4"/>
      <c r="V4" s="37"/>
      <c r="W4" s="37"/>
      <c r="X4" s="37"/>
      <c r="Y4" s="37"/>
      <c r="Z4" s="37"/>
      <c r="AA4" s="37"/>
      <c r="AB4" s="40"/>
      <c r="AC4" s="40"/>
      <c r="AD4" s="40"/>
      <c r="AF4" s="41"/>
    </row>
    <row r="5" ht="13.5" spans="6:33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G5" s="40" t="s">
        <v>148</v>
      </c>
    </row>
    <row r="6" ht="15.75" customHeight="1" spans="2:33">
      <c r="B6" s="6" t="s">
        <v>45</v>
      </c>
      <c r="C6" s="6" t="s">
        <v>46</v>
      </c>
      <c r="D6" s="7" t="s">
        <v>47</v>
      </c>
      <c r="E6" s="8" t="s">
        <v>48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42"/>
      <c r="AG6" s="55" t="s">
        <v>49</v>
      </c>
    </row>
    <row r="7" ht="13.5" spans="2:33">
      <c r="B7" s="10" t="s">
        <v>50</v>
      </c>
      <c r="C7" s="10" t="s">
        <v>51</v>
      </c>
      <c r="D7" s="11"/>
      <c r="E7" s="12">
        <v>1996</v>
      </c>
      <c r="F7" s="12">
        <v>1997</v>
      </c>
      <c r="G7" s="13">
        <v>1998</v>
      </c>
      <c r="H7" s="12">
        <v>1999</v>
      </c>
      <c r="I7" s="13">
        <v>2000</v>
      </c>
      <c r="J7" s="12">
        <v>2001</v>
      </c>
      <c r="K7" s="13">
        <v>2002</v>
      </c>
      <c r="L7" s="12">
        <v>2003</v>
      </c>
      <c r="M7" s="13">
        <v>2004</v>
      </c>
      <c r="N7" s="12">
        <v>2005</v>
      </c>
      <c r="O7" s="13">
        <v>2006</v>
      </c>
      <c r="P7" s="12">
        <v>2007</v>
      </c>
      <c r="Q7" s="13">
        <v>2008</v>
      </c>
      <c r="R7" s="12">
        <v>2009</v>
      </c>
      <c r="S7" s="13">
        <v>2010</v>
      </c>
      <c r="T7" s="38">
        <v>2011</v>
      </c>
      <c r="U7" s="38">
        <v>2012</v>
      </c>
      <c r="V7" s="39">
        <v>2013</v>
      </c>
      <c r="W7" s="39">
        <v>2014</v>
      </c>
      <c r="X7" s="39">
        <v>2015</v>
      </c>
      <c r="Y7" s="39">
        <v>2016</v>
      </c>
      <c r="Z7" s="39">
        <v>2017</v>
      </c>
      <c r="AA7" s="43">
        <v>2018</v>
      </c>
      <c r="AB7" s="44">
        <v>2019</v>
      </c>
      <c r="AC7" s="44">
        <v>2020</v>
      </c>
      <c r="AD7" s="44">
        <v>2021</v>
      </c>
      <c r="AE7" s="44">
        <v>2022</v>
      </c>
      <c r="AF7" s="44" t="s">
        <v>24</v>
      </c>
      <c r="AG7" s="56"/>
    </row>
    <row r="8" spans="2:33">
      <c r="B8" s="14" t="s">
        <v>52</v>
      </c>
      <c r="C8" s="15" t="s">
        <v>53</v>
      </c>
      <c r="D8" s="16" t="s">
        <v>54</v>
      </c>
      <c r="E8" s="5">
        <v>0.985259654835692</v>
      </c>
      <c r="F8" s="17">
        <v>-5.74313122948244</v>
      </c>
      <c r="G8" s="17">
        <v>1.50175741941987</v>
      </c>
      <c r="H8" s="17">
        <v>1.41682776945751</v>
      </c>
      <c r="I8" s="17">
        <v>1.58178365367818</v>
      </c>
      <c r="J8" s="17">
        <v>0.597211522923747</v>
      </c>
      <c r="K8" s="17">
        <v>0.418763824294321</v>
      </c>
      <c r="L8" s="17">
        <v>0.581878849477428</v>
      </c>
      <c r="M8" s="17">
        <v>1.24947966780693</v>
      </c>
      <c r="N8" s="17">
        <v>0.170711472820827</v>
      </c>
      <c r="O8" s="17">
        <v>0.533952152751972</v>
      </c>
      <c r="P8" s="17">
        <v>0.546837192409789</v>
      </c>
      <c r="Q8" s="17">
        <v>1.09837937457244</v>
      </c>
      <c r="R8" s="17">
        <v>0.200012125249441</v>
      </c>
      <c r="S8" s="17">
        <v>1.10850240056365</v>
      </c>
      <c r="T8" s="17">
        <v>0.781022131030004</v>
      </c>
      <c r="U8" s="17">
        <v>1.06459260671216</v>
      </c>
      <c r="V8" s="17">
        <v>0.907195082923448</v>
      </c>
      <c r="W8" s="17">
        <v>0.285759265724037</v>
      </c>
      <c r="X8" s="21">
        <v>0.085625467502863</v>
      </c>
      <c r="Y8" s="45">
        <v>0.724078119338269</v>
      </c>
      <c r="Z8" s="46">
        <v>-0.532601630027903</v>
      </c>
      <c r="AA8" s="46">
        <v>0.25301342062352</v>
      </c>
      <c r="AB8" s="47">
        <v>0.40290294178466</v>
      </c>
      <c r="AC8" s="47">
        <v>0.325917419351058</v>
      </c>
      <c r="AD8" s="47">
        <v>-0.316373590237555</v>
      </c>
      <c r="AE8" s="47">
        <v>-0.85869314833191</v>
      </c>
      <c r="AF8" s="47">
        <v>-0.309672011956557</v>
      </c>
      <c r="AG8" s="16" t="s">
        <v>55</v>
      </c>
    </row>
    <row r="9" spans="2:33">
      <c r="B9" s="18" t="s">
        <v>56</v>
      </c>
      <c r="C9" s="19" t="s">
        <v>57</v>
      </c>
      <c r="D9" s="20" t="s">
        <v>58</v>
      </c>
      <c r="E9" s="21">
        <v>0.14030822114013</v>
      </c>
      <c r="F9" s="21">
        <v>-0.270121054591793</v>
      </c>
      <c r="G9" s="21">
        <v>0.0492321384131325</v>
      </c>
      <c r="H9" s="21">
        <v>-0.0544042719225898</v>
      </c>
      <c r="I9" s="21">
        <v>0.106622568252654</v>
      </c>
      <c r="J9" s="21">
        <v>0.0707416028586484</v>
      </c>
      <c r="K9" s="21">
        <v>-0.0804133166845027</v>
      </c>
      <c r="L9" s="21">
        <v>0.123936676461701</v>
      </c>
      <c r="M9" s="21">
        <v>0.128107033825755</v>
      </c>
      <c r="N9" s="21">
        <v>0.0337530699779539</v>
      </c>
      <c r="O9" s="21">
        <v>0.224116868515054</v>
      </c>
      <c r="P9" s="21">
        <v>0.195758397500443</v>
      </c>
      <c r="Q9" s="21">
        <v>0.201470996454427</v>
      </c>
      <c r="R9" s="21">
        <v>0.010319180618008</v>
      </c>
      <c r="S9" s="21">
        <v>0.379617342642688</v>
      </c>
      <c r="T9" s="21">
        <v>0.402713588459504</v>
      </c>
      <c r="U9" s="21">
        <v>0.469480025038384</v>
      </c>
      <c r="V9" s="21">
        <v>0.510529323496669</v>
      </c>
      <c r="W9" s="21">
        <v>0.680343886190385</v>
      </c>
      <c r="X9" s="21">
        <v>-0.906804509056975</v>
      </c>
      <c r="Y9" s="45">
        <v>-0.0783337498648172</v>
      </c>
      <c r="Z9" s="46">
        <v>0.102370183099489</v>
      </c>
      <c r="AA9" s="46">
        <v>0.123731847658716</v>
      </c>
      <c r="AB9" s="47">
        <v>0.378026514307291</v>
      </c>
      <c r="AC9" s="47">
        <v>-0.622797802309228</v>
      </c>
      <c r="AD9" s="47">
        <v>0.0330730446755491</v>
      </c>
      <c r="AE9" s="47">
        <v>-0.0863844601385061</v>
      </c>
      <c r="AF9" s="47">
        <v>-0.478655675402821</v>
      </c>
      <c r="AG9" s="57" t="s">
        <v>59</v>
      </c>
    </row>
    <row r="10" spans="2:33">
      <c r="B10" s="18" t="s">
        <v>60</v>
      </c>
      <c r="C10" s="19" t="s">
        <v>61</v>
      </c>
      <c r="D10" s="20" t="s">
        <v>62</v>
      </c>
      <c r="E10" s="21">
        <v>0.78598044299168</v>
      </c>
      <c r="F10" s="21">
        <v>-1.89107946177706</v>
      </c>
      <c r="G10" s="21">
        <v>2.62658678934939</v>
      </c>
      <c r="H10" s="21">
        <v>0.716050461895842</v>
      </c>
      <c r="I10" s="21">
        <v>0.338489793820155</v>
      </c>
      <c r="J10" s="21">
        <v>0.227704307501681</v>
      </c>
      <c r="K10" s="21">
        <v>0.163232206985118</v>
      </c>
      <c r="L10" s="21">
        <v>0.865521904765679</v>
      </c>
      <c r="M10" s="21">
        <v>0.301985250461582</v>
      </c>
      <c r="N10" s="21">
        <v>0.665865483137548</v>
      </c>
      <c r="O10" s="21">
        <v>0.648642834332279</v>
      </c>
      <c r="P10" s="21">
        <v>0.755262347579502</v>
      </c>
      <c r="Q10" s="21">
        <v>-0.311956186569328</v>
      </c>
      <c r="R10" s="21">
        <v>0.127684175404253</v>
      </c>
      <c r="S10" s="21">
        <v>0.602326119570636</v>
      </c>
      <c r="T10" s="21">
        <v>0.522448080228243</v>
      </c>
      <c r="U10" s="21">
        <v>-0.691950790105627</v>
      </c>
      <c r="V10" s="21">
        <v>0.393238753083755</v>
      </c>
      <c r="W10" s="21">
        <v>0.583731551141574</v>
      </c>
      <c r="X10" s="21">
        <v>0.276809800232318</v>
      </c>
      <c r="Y10" s="45">
        <v>0.623004797231879</v>
      </c>
      <c r="Z10" s="46">
        <v>0.469441306866628</v>
      </c>
      <c r="AA10" s="46">
        <v>0.554420757297932</v>
      </c>
      <c r="AB10" s="47">
        <v>0.495352953486964</v>
      </c>
      <c r="AC10" s="47">
        <v>-0.249310783899836</v>
      </c>
      <c r="AD10" s="47">
        <v>0.71100944749692</v>
      </c>
      <c r="AE10" s="47">
        <v>0.427725256542301</v>
      </c>
      <c r="AF10" s="47">
        <v>-0.463446891608078</v>
      </c>
      <c r="AG10" s="57" t="s">
        <v>63</v>
      </c>
    </row>
    <row r="11" spans="2:33">
      <c r="B11" s="18" t="s">
        <v>64</v>
      </c>
      <c r="C11" s="19">
        <v>35</v>
      </c>
      <c r="D11" s="20" t="s">
        <v>65</v>
      </c>
      <c r="E11" s="21">
        <v>0.396772402707182</v>
      </c>
      <c r="F11" s="21">
        <v>-0.525235113904685</v>
      </c>
      <c r="G11" s="21">
        <v>-0.134079046652401</v>
      </c>
      <c r="H11" s="21">
        <v>0.2621790342877</v>
      </c>
      <c r="I11" s="21">
        <v>-0.230831545898966</v>
      </c>
      <c r="J11" s="21">
        <v>-0.0623854303079713</v>
      </c>
      <c r="K11" s="21">
        <v>-0.292528995367828</v>
      </c>
      <c r="L11" s="21">
        <v>0.615700268660967</v>
      </c>
      <c r="M11" s="21">
        <v>0.0620396863797056</v>
      </c>
      <c r="N11" s="21">
        <v>-0.16241887394983</v>
      </c>
      <c r="O11" s="21">
        <v>-0.0966830715990309</v>
      </c>
      <c r="P11" s="21">
        <v>-1.17884935411307</v>
      </c>
      <c r="Q11" s="21">
        <v>0.205384223767471</v>
      </c>
      <c r="R11" s="21">
        <v>0.317296386258651</v>
      </c>
      <c r="S11" s="21">
        <v>0.582837948194047</v>
      </c>
      <c r="T11" s="21">
        <v>-0.852853083985924</v>
      </c>
      <c r="U11" s="21">
        <v>0.0119599655779028</v>
      </c>
      <c r="V11" s="21">
        <v>0.623890672274235</v>
      </c>
      <c r="W11" s="21">
        <v>-0.296535446660475</v>
      </c>
      <c r="X11" s="21">
        <v>1.47573574376277</v>
      </c>
      <c r="Y11" s="45">
        <v>0.331775512133098</v>
      </c>
      <c r="Z11" s="46">
        <v>-1.25983203587387</v>
      </c>
      <c r="AA11" s="46">
        <v>0.813913664607753</v>
      </c>
      <c r="AB11" s="47">
        <v>-0.632254906881335</v>
      </c>
      <c r="AC11" s="47">
        <v>0.0521110938395374</v>
      </c>
      <c r="AD11" s="47">
        <v>0.151210776195395</v>
      </c>
      <c r="AE11" s="47">
        <v>0.0608610870838407</v>
      </c>
      <c r="AF11" s="47">
        <v>0.659886266610029</v>
      </c>
      <c r="AG11" s="20" t="s">
        <v>66</v>
      </c>
    </row>
    <row r="12" spans="2:33">
      <c r="B12" s="18" t="s">
        <v>67</v>
      </c>
      <c r="C12" s="19" t="s">
        <v>68</v>
      </c>
      <c r="D12" s="20" t="s">
        <v>69</v>
      </c>
      <c r="E12" s="21">
        <v>0.103168091067755</v>
      </c>
      <c r="F12" s="21">
        <v>0.0325228087069812</v>
      </c>
      <c r="G12" s="21">
        <v>0.125307767859853</v>
      </c>
      <c r="H12" s="21">
        <v>0.25077950931784</v>
      </c>
      <c r="I12" s="21">
        <v>0.0906179092070281</v>
      </c>
      <c r="J12" s="21">
        <v>0.104448395042535</v>
      </c>
      <c r="K12" s="21">
        <v>0.0357087791027528</v>
      </c>
      <c r="L12" s="21">
        <v>0.217182644270626</v>
      </c>
      <c r="M12" s="21">
        <v>0.145013656028839</v>
      </c>
      <c r="N12" s="21">
        <v>0.156010432583316</v>
      </c>
      <c r="O12" s="21">
        <v>0.101066507057313</v>
      </c>
      <c r="P12" s="21">
        <v>-0.0496380060842578</v>
      </c>
      <c r="Q12" s="21">
        <v>-0.0376722410492199</v>
      </c>
      <c r="R12" s="21">
        <v>0.049161992800995</v>
      </c>
      <c r="S12" s="21">
        <v>0.117223207106621</v>
      </c>
      <c r="T12" s="21">
        <v>-0.0154446382406805</v>
      </c>
      <c r="U12" s="21">
        <v>-0.0273198292857481</v>
      </c>
      <c r="V12" s="21">
        <v>0.0365250146802281</v>
      </c>
      <c r="W12" s="21">
        <v>0.0387180839700049</v>
      </c>
      <c r="X12" s="21">
        <v>0.010371133108711</v>
      </c>
      <c r="Y12" s="45">
        <v>0.0131896733688632</v>
      </c>
      <c r="Z12" s="46">
        <v>0.130445332875301</v>
      </c>
      <c r="AA12" s="46">
        <v>-0.0212897843531088</v>
      </c>
      <c r="AB12" s="47">
        <v>0.0449066998778895</v>
      </c>
      <c r="AC12" s="47">
        <v>-0.0362216713005997</v>
      </c>
      <c r="AD12" s="47">
        <v>0.0266429511570652</v>
      </c>
      <c r="AE12" s="47">
        <v>0.0748290842329962</v>
      </c>
      <c r="AF12" s="47">
        <v>0.010689129101757</v>
      </c>
      <c r="AG12" s="20" t="s">
        <v>70</v>
      </c>
    </row>
    <row r="13" spans="2:33">
      <c r="B13" s="18" t="s">
        <v>71</v>
      </c>
      <c r="C13" s="19" t="s">
        <v>72</v>
      </c>
      <c r="D13" s="20" t="s">
        <v>73</v>
      </c>
      <c r="E13" s="21">
        <v>1.70497511335583</v>
      </c>
      <c r="F13" s="21">
        <v>-0.601412362973766</v>
      </c>
      <c r="G13" s="21">
        <v>0.982389241052253</v>
      </c>
      <c r="H13" s="21">
        <v>2.23239509976599</v>
      </c>
      <c r="I13" s="21">
        <v>4.73782389854854</v>
      </c>
      <c r="J13" s="21">
        <v>4.26615831641957</v>
      </c>
      <c r="K13" s="21">
        <v>2.0091756462184</v>
      </c>
      <c r="L13" s="21">
        <v>1.27266407929455</v>
      </c>
      <c r="M13" s="21">
        <v>1.29043679034277</v>
      </c>
      <c r="N13" s="21">
        <v>1.0469221887126</v>
      </c>
      <c r="O13" s="21">
        <v>1.72432040103298</v>
      </c>
      <c r="P13" s="21">
        <v>2.11053178620199</v>
      </c>
      <c r="Q13" s="21">
        <v>1.92770491455583</v>
      </c>
      <c r="R13" s="21">
        <v>-0.262346635659378</v>
      </c>
      <c r="S13" s="21">
        <v>-1.40860805861926</v>
      </c>
      <c r="T13" s="21">
        <v>0.445388665951141</v>
      </c>
      <c r="U13" s="21">
        <v>-1.37532182528345</v>
      </c>
      <c r="V13" s="21">
        <v>-0.846698998494405</v>
      </c>
      <c r="W13" s="21">
        <v>-1.3859377602057</v>
      </c>
      <c r="X13" s="21">
        <v>0.497709602570086</v>
      </c>
      <c r="Y13" s="45">
        <v>-0.187522218202418</v>
      </c>
      <c r="Z13" s="46">
        <v>1.20016219027181</v>
      </c>
      <c r="AA13" s="46">
        <v>0.425518042106359</v>
      </c>
      <c r="AB13" s="47">
        <v>-0.212720528421437</v>
      </c>
      <c r="AC13" s="47">
        <v>0.216843486618535</v>
      </c>
      <c r="AD13" s="47">
        <v>1.15558049177629</v>
      </c>
      <c r="AE13" s="47">
        <v>1.5133390418264</v>
      </c>
      <c r="AF13" s="47">
        <v>0.981117503299343</v>
      </c>
      <c r="AG13" s="20" t="s">
        <v>74</v>
      </c>
    </row>
    <row r="14" spans="2:33">
      <c r="B14" s="18" t="s">
        <v>75</v>
      </c>
      <c r="C14" s="19" t="s">
        <v>76</v>
      </c>
      <c r="D14" s="20" t="s">
        <v>77</v>
      </c>
      <c r="E14" s="21">
        <v>0.875240337663946</v>
      </c>
      <c r="F14" s="21">
        <v>-0.190034559055093</v>
      </c>
      <c r="G14" s="21">
        <v>0.797156587950597</v>
      </c>
      <c r="H14" s="21">
        <v>3.03102785254546</v>
      </c>
      <c r="I14" s="21">
        <v>-2.02503792134127</v>
      </c>
      <c r="J14" s="21">
        <v>0.714552998940813</v>
      </c>
      <c r="K14" s="21">
        <v>0.453041522659348</v>
      </c>
      <c r="L14" s="21">
        <v>-0.775217101389389</v>
      </c>
      <c r="M14" s="21">
        <v>0.332199677396451</v>
      </c>
      <c r="N14" s="21">
        <v>0.182328355994783</v>
      </c>
      <c r="O14" s="21">
        <v>0.329390494036834</v>
      </c>
      <c r="P14" s="21">
        <v>0.143612811044352</v>
      </c>
      <c r="Q14" s="21">
        <v>0.542837436266268</v>
      </c>
      <c r="R14" s="21">
        <v>0.220033794509364</v>
      </c>
      <c r="S14" s="21">
        <v>-0.063607416512021</v>
      </c>
      <c r="T14" s="21">
        <v>0.327935358619033</v>
      </c>
      <c r="U14" s="21">
        <v>-0.00840895013435554</v>
      </c>
      <c r="V14" s="21">
        <v>0.315631603167057</v>
      </c>
      <c r="W14" s="21">
        <v>0.397404456990009</v>
      </c>
      <c r="X14" s="21">
        <v>-0.296777132261635</v>
      </c>
      <c r="Y14" s="45">
        <v>0.344186104464581</v>
      </c>
      <c r="Z14" s="46">
        <v>0.213227638685009</v>
      </c>
      <c r="AA14" s="46">
        <v>0.234795215946252</v>
      </c>
      <c r="AB14" s="47">
        <v>0.298336298324311</v>
      </c>
      <c r="AC14" s="47">
        <v>-0.18591102715529</v>
      </c>
      <c r="AD14" s="47">
        <v>0.417283690308794</v>
      </c>
      <c r="AE14" s="47">
        <v>0.678116672619688</v>
      </c>
      <c r="AF14" s="47">
        <v>0.480292741822155</v>
      </c>
      <c r="AG14" s="20" t="s">
        <v>78</v>
      </c>
    </row>
    <row r="15" spans="2:33">
      <c r="B15" s="18" t="s">
        <v>79</v>
      </c>
      <c r="C15" s="19" t="s">
        <v>80</v>
      </c>
      <c r="D15" s="20" t="s">
        <v>81</v>
      </c>
      <c r="E15" s="21">
        <v>0.0267418734269462</v>
      </c>
      <c r="F15" s="21">
        <v>-0.498195528751441</v>
      </c>
      <c r="G15" s="21">
        <v>0.712490898478847</v>
      </c>
      <c r="H15" s="21">
        <v>2.04607651874709</v>
      </c>
      <c r="I15" s="21">
        <v>0.469589755172795</v>
      </c>
      <c r="J15" s="21">
        <v>0.351175410114167</v>
      </c>
      <c r="K15" s="21">
        <v>0.502315149122968</v>
      </c>
      <c r="L15" s="21">
        <v>0.389535860738808</v>
      </c>
      <c r="M15" s="21">
        <v>0.476707175480143</v>
      </c>
      <c r="N15" s="21">
        <v>0.399263365646917</v>
      </c>
      <c r="O15" s="21">
        <v>0.265336164423102</v>
      </c>
      <c r="P15" s="21">
        <v>0.467356180467163</v>
      </c>
      <c r="Q15" s="21">
        <v>0.00103952048487062</v>
      </c>
      <c r="R15" s="21">
        <v>0.361245502753519</v>
      </c>
      <c r="S15" s="21">
        <v>0.566216650004412</v>
      </c>
      <c r="T15" s="21">
        <v>0.53179335167514</v>
      </c>
      <c r="U15" s="21">
        <v>0.299078557641159</v>
      </c>
      <c r="V15" s="21">
        <v>-1.7362857107381</v>
      </c>
      <c r="W15" s="21">
        <v>-0.0768892786927767</v>
      </c>
      <c r="X15" s="21">
        <v>0.11353920605204</v>
      </c>
      <c r="Y15" s="45">
        <v>0.19823474197995</v>
      </c>
      <c r="Z15" s="46">
        <v>0.225131202491473</v>
      </c>
      <c r="AA15" s="46">
        <v>0.13181699231537</v>
      </c>
      <c r="AB15" s="47">
        <v>0.16770871694346</v>
      </c>
      <c r="AC15" s="47">
        <v>-0.408424879646083</v>
      </c>
      <c r="AD15" s="47">
        <v>0.469385921708053</v>
      </c>
      <c r="AE15" s="47">
        <v>0.158439373169562</v>
      </c>
      <c r="AF15" s="47">
        <v>0.212728557486013</v>
      </c>
      <c r="AG15" s="20" t="s">
        <v>82</v>
      </c>
    </row>
    <row r="16" spans="2:33">
      <c r="B16" s="18" t="s">
        <v>83</v>
      </c>
      <c r="C16" s="19" t="s">
        <v>84</v>
      </c>
      <c r="D16" s="20" t="s">
        <v>85</v>
      </c>
      <c r="E16" s="21">
        <v>0.340350201504251</v>
      </c>
      <c r="F16" s="21">
        <v>0.0514110618282131</v>
      </c>
      <c r="G16" s="21">
        <v>0.460648097780736</v>
      </c>
      <c r="H16" s="21">
        <v>1.37685669285425</v>
      </c>
      <c r="I16" s="21">
        <v>-0.260197790444665</v>
      </c>
      <c r="J16" s="21">
        <v>-0.0408380475239155</v>
      </c>
      <c r="K16" s="21">
        <v>-0.0914505979112241</v>
      </c>
      <c r="L16" s="21">
        <v>-0.0782976530436249</v>
      </c>
      <c r="M16" s="21">
        <v>0.0304371935752395</v>
      </c>
      <c r="N16" s="21">
        <v>0.509324652262066</v>
      </c>
      <c r="O16" s="21">
        <v>-0.0344126767768656</v>
      </c>
      <c r="P16" s="21">
        <v>0.143136989573224</v>
      </c>
      <c r="Q16" s="21">
        <v>0.0224564069828338</v>
      </c>
      <c r="R16" s="21">
        <v>0.159117355132075</v>
      </c>
      <c r="S16" s="21">
        <v>0.166195035182966</v>
      </c>
      <c r="T16" s="21">
        <v>-0.0923260905785999</v>
      </c>
      <c r="U16" s="21">
        <v>-0.0425328385037538</v>
      </c>
      <c r="V16" s="21">
        <v>-0.0999859376586227</v>
      </c>
      <c r="W16" s="21">
        <v>0.0251697474888718</v>
      </c>
      <c r="X16" s="21">
        <v>0.0528437604374162</v>
      </c>
      <c r="Y16" s="45">
        <v>0.175946476732983</v>
      </c>
      <c r="Z16" s="46">
        <v>0.304076968535661</v>
      </c>
      <c r="AA16" s="46">
        <v>0.281757169291897</v>
      </c>
      <c r="AB16" s="47">
        <v>0.389609120388852</v>
      </c>
      <c r="AC16" s="47">
        <v>-0.75642360945526</v>
      </c>
      <c r="AD16" s="47">
        <v>0.496756305972351</v>
      </c>
      <c r="AE16" s="47">
        <v>0.686104785190173</v>
      </c>
      <c r="AF16" s="47">
        <v>0.954245651860924</v>
      </c>
      <c r="AG16" s="20" t="s">
        <v>86</v>
      </c>
    </row>
    <row r="17" spans="2:33">
      <c r="B17" s="18" t="s">
        <v>87</v>
      </c>
      <c r="C17" s="19" t="s">
        <v>88</v>
      </c>
      <c r="D17" s="20" t="s">
        <v>89</v>
      </c>
      <c r="E17" s="21">
        <v>0.141169918809715</v>
      </c>
      <c r="F17" s="21">
        <v>0.119552978090368</v>
      </c>
      <c r="G17" s="21">
        <v>0.315244934800666</v>
      </c>
      <c r="H17" s="21">
        <v>0.62355922717021</v>
      </c>
      <c r="I17" s="21">
        <v>0.403110100263329</v>
      </c>
      <c r="J17" s="21">
        <v>0.552189377247364</v>
      </c>
      <c r="K17" s="21">
        <v>0.189743450723705</v>
      </c>
      <c r="L17" s="21">
        <v>0.233273347764782</v>
      </c>
      <c r="M17" s="21">
        <v>0.209112252677931</v>
      </c>
      <c r="N17" s="21">
        <v>0.492383553657898</v>
      </c>
      <c r="O17" s="21">
        <v>0.24807452948707</v>
      </c>
      <c r="P17" s="21">
        <v>0.560952940150675</v>
      </c>
      <c r="Q17" s="21">
        <v>0.448322842224058</v>
      </c>
      <c r="R17" s="21">
        <v>0.423354524547717</v>
      </c>
      <c r="S17" s="21">
        <v>-0.454915224327822</v>
      </c>
      <c r="T17" s="21">
        <v>-0.0474935198536213</v>
      </c>
      <c r="U17" s="21">
        <v>-0.0542637553522983</v>
      </c>
      <c r="V17" s="21">
        <v>-0.206823361790932</v>
      </c>
      <c r="W17" s="21">
        <v>0.0944067662733134</v>
      </c>
      <c r="X17" s="21">
        <v>0.143200079502653</v>
      </c>
      <c r="Y17" s="45">
        <v>0.144354606421795</v>
      </c>
      <c r="Z17" s="46">
        <v>0.0798063630077529</v>
      </c>
      <c r="AA17" s="46">
        <v>-0.11259554826556</v>
      </c>
      <c r="AB17" s="47">
        <v>0.19081802532616</v>
      </c>
      <c r="AC17" s="47">
        <v>-0.0307754778985904</v>
      </c>
      <c r="AD17" s="47">
        <v>0.366514472372167</v>
      </c>
      <c r="AE17" s="47">
        <v>0.334043544012058</v>
      </c>
      <c r="AF17" s="47">
        <v>0.146430419472575</v>
      </c>
      <c r="AG17" s="20" t="s">
        <v>90</v>
      </c>
    </row>
    <row r="18" spans="2:33">
      <c r="B18" s="18" t="s">
        <v>91</v>
      </c>
      <c r="C18" s="19" t="s">
        <v>92</v>
      </c>
      <c r="D18" s="20" t="s">
        <v>93</v>
      </c>
      <c r="E18" s="21">
        <v>-0.0147566270325275</v>
      </c>
      <c r="F18" s="21">
        <v>-0.0184500985418129</v>
      </c>
      <c r="G18" s="21">
        <v>0.300992640787914</v>
      </c>
      <c r="H18" s="21">
        <v>0.0175472129102254</v>
      </c>
      <c r="I18" s="21">
        <v>-0.105097384467697</v>
      </c>
      <c r="J18" s="21">
        <v>0.147503488390447</v>
      </c>
      <c r="K18" s="21">
        <v>-0.13349287741419</v>
      </c>
      <c r="L18" s="21">
        <v>-0.00194065087348614</v>
      </c>
      <c r="M18" s="21">
        <v>-0.104361113355571</v>
      </c>
      <c r="N18" s="21">
        <v>0.0651147580090315</v>
      </c>
      <c r="O18" s="21">
        <v>0.0281779201900816</v>
      </c>
      <c r="P18" s="21">
        <v>0.4575555789553</v>
      </c>
      <c r="Q18" s="21">
        <v>0.383253215773694</v>
      </c>
      <c r="R18" s="21">
        <v>0.00255662414085932</v>
      </c>
      <c r="S18" s="21">
        <v>0.132687653807238</v>
      </c>
      <c r="T18" s="21">
        <v>0.197250470744343</v>
      </c>
      <c r="U18" s="21">
        <v>0.0580725388426586</v>
      </c>
      <c r="V18" s="21">
        <v>0.0592073514799698</v>
      </c>
      <c r="W18" s="21">
        <v>0.00124796819028365</v>
      </c>
      <c r="X18" s="21">
        <v>0.10101724792451</v>
      </c>
      <c r="Y18" s="45">
        <v>0.0268653605196429</v>
      </c>
      <c r="Z18" s="46">
        <v>0.265939886746395</v>
      </c>
      <c r="AA18" s="46">
        <v>0.0224665570435615</v>
      </c>
      <c r="AB18" s="47">
        <v>0.0621335491249434</v>
      </c>
      <c r="AC18" s="47">
        <v>-0.0501367105114246</v>
      </c>
      <c r="AD18" s="47">
        <v>0.338761025842566</v>
      </c>
      <c r="AE18" s="47">
        <v>0.123127499481775</v>
      </c>
      <c r="AF18" s="47">
        <v>0.0857975129208754</v>
      </c>
      <c r="AG18" s="20" t="s">
        <v>94</v>
      </c>
    </row>
    <row r="19" spans="2:33">
      <c r="B19" s="18" t="s">
        <v>95</v>
      </c>
      <c r="C19" s="19">
        <v>68</v>
      </c>
      <c r="D19" s="20" t="s">
        <v>96</v>
      </c>
      <c r="E19" s="21">
        <v>0.172583776782637</v>
      </c>
      <c r="F19" s="21">
        <v>0.171427332451768</v>
      </c>
      <c r="G19" s="21">
        <v>0.276112316802286</v>
      </c>
      <c r="H19" s="21">
        <v>0.221429856012834</v>
      </c>
      <c r="I19" s="21">
        <v>0.499592411334938</v>
      </c>
      <c r="J19" s="21">
        <v>0.244980141531247</v>
      </c>
      <c r="K19" s="21">
        <v>0.26251172396638</v>
      </c>
      <c r="L19" s="21">
        <v>0.211768656968934</v>
      </c>
      <c r="M19" s="21">
        <v>0.228843005511312</v>
      </c>
      <c r="N19" s="21">
        <v>0.329450394705762</v>
      </c>
      <c r="O19" s="21">
        <v>0.314817527774403</v>
      </c>
      <c r="P19" s="21">
        <v>0.244381075101918</v>
      </c>
      <c r="Q19" s="21">
        <v>0.176309302353392</v>
      </c>
      <c r="R19" s="21">
        <v>0.0660377038946101</v>
      </c>
      <c r="S19" s="21">
        <v>0.0152614464381627</v>
      </c>
      <c r="T19" s="21">
        <v>0.0258767550232486</v>
      </c>
      <c r="U19" s="21">
        <v>0.0861206335579929</v>
      </c>
      <c r="V19" s="21">
        <v>0.515865101730668</v>
      </c>
      <c r="W19" s="21">
        <v>-0.215163563672648</v>
      </c>
      <c r="X19" s="21">
        <v>0.0318722116998506</v>
      </c>
      <c r="Y19" s="45">
        <v>0.188798904394073</v>
      </c>
      <c r="Z19" s="46">
        <v>0.290449209447755</v>
      </c>
      <c r="AA19" s="46">
        <v>-0.0470735324148374</v>
      </c>
      <c r="AB19" s="47">
        <v>0.0902619195314153</v>
      </c>
      <c r="AC19" s="47">
        <v>0.152778714226675</v>
      </c>
      <c r="AD19" s="47">
        <v>0.215462166053733</v>
      </c>
      <c r="AE19" s="47">
        <v>0.370784650313338</v>
      </c>
      <c r="AF19" s="47">
        <v>-0.0528426987325339</v>
      </c>
      <c r="AG19" s="20" t="s">
        <v>97</v>
      </c>
    </row>
    <row r="20" spans="2:33">
      <c r="B20" s="18" t="s">
        <v>98</v>
      </c>
      <c r="C20" s="19" t="s">
        <v>99</v>
      </c>
      <c r="D20" s="20" t="s">
        <v>100</v>
      </c>
      <c r="E20" s="21">
        <v>0.0705752932448301</v>
      </c>
      <c r="F20" s="21">
        <v>-0.080351514865821</v>
      </c>
      <c r="G20" s="21">
        <v>0.218157193442044</v>
      </c>
      <c r="H20" s="21">
        <v>0.225424468832171</v>
      </c>
      <c r="I20" s="21">
        <v>0.250109344866275</v>
      </c>
      <c r="J20" s="21">
        <v>0.0908980123971593</v>
      </c>
      <c r="K20" s="21">
        <v>0.318463378174761</v>
      </c>
      <c r="L20" s="21">
        <v>0.0554655483782331</v>
      </c>
      <c r="M20" s="21">
        <v>0.0269141296447164</v>
      </c>
      <c r="N20" s="21">
        <v>0.105456480175594</v>
      </c>
      <c r="O20" s="21">
        <v>0.563072881864321</v>
      </c>
      <c r="P20" s="21">
        <v>0.26721046055747</v>
      </c>
      <c r="Q20" s="21">
        <v>0.0153185039162269</v>
      </c>
      <c r="R20" s="21">
        <v>0.414861861100946</v>
      </c>
      <c r="S20" s="21">
        <v>-0.0727405031594351</v>
      </c>
      <c r="T20" s="21">
        <v>-0.0243283344904684</v>
      </c>
      <c r="U20" s="21">
        <v>0.426506650604497</v>
      </c>
      <c r="V20" s="21">
        <v>0.14261414612498</v>
      </c>
      <c r="W20" s="21">
        <v>0.495363336719448</v>
      </c>
      <c r="X20" s="21">
        <v>0.0512361678427837</v>
      </c>
      <c r="Y20" s="45">
        <v>-0.0459966841972345</v>
      </c>
      <c r="Z20" s="46">
        <v>0.479212620882652</v>
      </c>
      <c r="AA20" s="46">
        <v>0.349002866886398</v>
      </c>
      <c r="AB20" s="47">
        <v>0.104363813740837</v>
      </c>
      <c r="AC20" s="47">
        <v>-0.497495663540566</v>
      </c>
      <c r="AD20" s="47">
        <v>0.0370070912969587</v>
      </c>
      <c r="AE20" s="47">
        <v>0.580821404904392</v>
      </c>
      <c r="AF20" s="47">
        <v>0.119384477394857</v>
      </c>
      <c r="AG20" s="20" t="s">
        <v>101</v>
      </c>
    </row>
    <row r="21" spans="2:33">
      <c r="B21" s="18" t="s">
        <v>102</v>
      </c>
      <c r="C21" s="19" t="s">
        <v>103</v>
      </c>
      <c r="D21" s="20" t="s">
        <v>104</v>
      </c>
      <c r="E21" s="21">
        <v>0.0691775707183397</v>
      </c>
      <c r="F21" s="21">
        <v>-0.0569777850513476</v>
      </c>
      <c r="G21" s="21">
        <v>0.126736982289459</v>
      </c>
      <c r="H21" s="21">
        <v>0.256537545350727</v>
      </c>
      <c r="I21" s="21">
        <v>0.12439961269062</v>
      </c>
      <c r="J21" s="21">
        <v>0.0769131251071823</v>
      </c>
      <c r="K21" s="21">
        <v>0.164965420396862</v>
      </c>
      <c r="L21" s="21">
        <v>0.0784075174336604</v>
      </c>
      <c r="M21" s="21">
        <v>0.0438381358863986</v>
      </c>
      <c r="N21" s="21">
        <v>0.0443847872612074</v>
      </c>
      <c r="O21" s="21">
        <v>0.200134725881431</v>
      </c>
      <c r="P21" s="21">
        <v>0.158638244726133</v>
      </c>
      <c r="Q21" s="21">
        <v>0.145098112468923</v>
      </c>
      <c r="R21" s="21">
        <v>-0.132591764178322</v>
      </c>
      <c r="S21" s="21">
        <v>0.0970407027394246</v>
      </c>
      <c r="T21" s="21">
        <v>0.199491087595106</v>
      </c>
      <c r="U21" s="21">
        <v>0.585114524559922</v>
      </c>
      <c r="V21" s="21">
        <v>0.369433843161211</v>
      </c>
      <c r="W21" s="21">
        <v>0.352329415934834</v>
      </c>
      <c r="X21" s="21">
        <v>0.282059927460922</v>
      </c>
      <c r="Y21" s="45">
        <v>0.340923182864793</v>
      </c>
      <c r="Z21" s="46">
        <v>0.202774714293615</v>
      </c>
      <c r="AA21" s="46">
        <v>0.0586243716461915</v>
      </c>
      <c r="AB21" s="47">
        <v>0.314706983435469</v>
      </c>
      <c r="AC21" s="47">
        <v>-0.332565570018764</v>
      </c>
      <c r="AD21" s="47">
        <v>0.410754820136394</v>
      </c>
      <c r="AE21" s="47">
        <v>-0.0514124088298688</v>
      </c>
      <c r="AF21" s="47">
        <v>0.641223223864114</v>
      </c>
      <c r="AG21" s="20" t="s">
        <v>105</v>
      </c>
    </row>
    <row r="22" spans="2:33">
      <c r="B22" s="18" t="s">
        <v>106</v>
      </c>
      <c r="C22" s="22">
        <v>84</v>
      </c>
      <c r="D22" s="20" t="s">
        <v>107</v>
      </c>
      <c r="E22" s="21">
        <v>0.443330768694043</v>
      </c>
      <c r="F22" s="21">
        <v>-1.15301861685137</v>
      </c>
      <c r="G22" s="21">
        <v>-1.8256407185401</v>
      </c>
      <c r="H22" s="21">
        <v>-1.6902664420917</v>
      </c>
      <c r="I22" s="21">
        <v>-1.58182083360584</v>
      </c>
      <c r="J22" s="21">
        <v>0.785485570395784</v>
      </c>
      <c r="K22" s="21">
        <v>0.356036466175518</v>
      </c>
      <c r="L22" s="21">
        <v>0.196761214457516</v>
      </c>
      <c r="M22" s="21">
        <v>0.266698403995166</v>
      </c>
      <c r="N22" s="21">
        <v>0.0749624631491511</v>
      </c>
      <c r="O22" s="21">
        <v>0.0733733945115811</v>
      </c>
      <c r="P22" s="21">
        <v>0.233276078983635</v>
      </c>
      <c r="Q22" s="21">
        <v>0.0660536632749114</v>
      </c>
      <c r="R22" s="21">
        <v>0.182476127128422</v>
      </c>
      <c r="S22" s="21">
        <v>0.0620865587479001</v>
      </c>
      <c r="T22" s="21">
        <v>0.301875298866675</v>
      </c>
      <c r="U22" s="21">
        <v>0.0265322731708355</v>
      </c>
      <c r="V22" s="21">
        <v>0.182064558156917</v>
      </c>
      <c r="W22" s="21">
        <v>0.12328198506574</v>
      </c>
      <c r="X22" s="21">
        <v>0.122757577344949</v>
      </c>
      <c r="Y22" s="45">
        <v>0.435866490029668</v>
      </c>
      <c r="Z22" s="46">
        <v>0.3288358468681</v>
      </c>
      <c r="AA22" s="46">
        <v>-0.0575812156909863</v>
      </c>
      <c r="AB22" s="47">
        <v>0.184483618404329</v>
      </c>
      <c r="AC22" s="47">
        <v>0.10504836884324</v>
      </c>
      <c r="AD22" s="47">
        <v>0.343166352483933</v>
      </c>
      <c r="AE22" s="47">
        <v>-0.0782566926960987</v>
      </c>
      <c r="AF22" s="47">
        <v>0.420648274914798</v>
      </c>
      <c r="AG22" s="20" t="s">
        <v>108</v>
      </c>
    </row>
    <row r="23" spans="2:33">
      <c r="B23" s="18" t="s">
        <v>109</v>
      </c>
      <c r="C23" s="22">
        <v>85</v>
      </c>
      <c r="D23" s="20" t="s">
        <v>110</v>
      </c>
      <c r="E23" s="21">
        <v>0.234340411010452</v>
      </c>
      <c r="F23" s="21">
        <v>0.31315606551436</v>
      </c>
      <c r="G23" s="21">
        <v>0.238074395384751</v>
      </c>
      <c r="H23" s="21">
        <v>0.528632097318912</v>
      </c>
      <c r="I23" s="21">
        <v>0.340502840656128</v>
      </c>
      <c r="J23" s="21">
        <v>-0.0270641731226421</v>
      </c>
      <c r="K23" s="21">
        <v>0.0445942235463603</v>
      </c>
      <c r="L23" s="21">
        <v>-0.0436375116973343</v>
      </c>
      <c r="M23" s="21">
        <v>0.124884050292786</v>
      </c>
      <c r="N23" s="21">
        <v>-0.0883728480494953</v>
      </c>
      <c r="O23" s="21">
        <v>0.016977314747697</v>
      </c>
      <c r="P23" s="21">
        <v>-0.0520405033799967</v>
      </c>
      <c r="Q23" s="21">
        <v>0.0399918419999672</v>
      </c>
      <c r="R23" s="21">
        <v>0.0621567270280063</v>
      </c>
      <c r="S23" s="21">
        <v>0.138337901132023</v>
      </c>
      <c r="T23" s="21">
        <v>0.1691017202905</v>
      </c>
      <c r="U23" s="21">
        <v>0.325561874201793</v>
      </c>
      <c r="V23" s="21">
        <v>0.223741588868801</v>
      </c>
      <c r="W23" s="21">
        <v>-0.151337336138445</v>
      </c>
      <c r="X23" s="21">
        <v>-0.0379662977087583</v>
      </c>
      <c r="Y23" s="45">
        <v>-0.21114181837489</v>
      </c>
      <c r="Z23" s="46">
        <v>0.248807299195677</v>
      </c>
      <c r="AA23" s="46">
        <v>0.0352920893040174</v>
      </c>
      <c r="AB23" s="47">
        <v>0.0973489243324194</v>
      </c>
      <c r="AC23" s="47">
        <v>0.140078083127095</v>
      </c>
      <c r="AD23" s="47">
        <v>0.190413591380868</v>
      </c>
      <c r="AE23" s="47">
        <v>0.106190309751219</v>
      </c>
      <c r="AF23" s="47">
        <v>0.369344517512336</v>
      </c>
      <c r="AG23" s="20" t="s">
        <v>111</v>
      </c>
    </row>
    <row r="24" spans="2:33">
      <c r="B24" s="18" t="s">
        <v>112</v>
      </c>
      <c r="C24" s="22" t="s">
        <v>113</v>
      </c>
      <c r="D24" s="20" t="s">
        <v>114</v>
      </c>
      <c r="E24" s="21">
        <v>0.325531239309626</v>
      </c>
      <c r="F24" s="21">
        <v>0.299037245079695</v>
      </c>
      <c r="G24" s="21">
        <v>0.261458430983333</v>
      </c>
      <c r="H24" s="21">
        <v>0.319968661970808</v>
      </c>
      <c r="I24" s="21">
        <v>0.155680559223109</v>
      </c>
      <c r="J24" s="21">
        <v>-0.0127128409287426</v>
      </c>
      <c r="K24" s="21">
        <v>-0.0669918928622354</v>
      </c>
      <c r="L24" s="21">
        <v>-0.0065571923493104</v>
      </c>
      <c r="M24" s="21">
        <v>-0.0260053911818024</v>
      </c>
      <c r="N24" s="21">
        <v>-0.0044127137796999</v>
      </c>
      <c r="O24" s="21">
        <v>0.00711675277863265</v>
      </c>
      <c r="P24" s="21">
        <v>0.0302226189643683</v>
      </c>
      <c r="Q24" s="21">
        <v>0.0472098966723122</v>
      </c>
      <c r="R24" s="21">
        <v>0.180374490125341</v>
      </c>
      <c r="S24" s="21">
        <v>0.176657963857716</v>
      </c>
      <c r="T24" s="21">
        <v>0.0805582975628242</v>
      </c>
      <c r="U24" s="21">
        <v>0.0723795550870256</v>
      </c>
      <c r="V24" s="21">
        <v>0.12508458141986</v>
      </c>
      <c r="W24" s="21">
        <v>0.296282901068957</v>
      </c>
      <c r="X24" s="21">
        <v>0.0632408302938485</v>
      </c>
      <c r="Y24" s="45">
        <v>0.203138817563918</v>
      </c>
      <c r="Z24" s="46">
        <v>0.209050685202866</v>
      </c>
      <c r="AA24" s="46">
        <v>0.112081249444089</v>
      </c>
      <c r="AB24" s="47">
        <v>0.176803417251804</v>
      </c>
      <c r="AC24" s="47">
        <v>0.145717278388232</v>
      </c>
      <c r="AD24" s="47">
        <v>0.676737573846107</v>
      </c>
      <c r="AE24" s="47">
        <v>0.0414892542486041</v>
      </c>
      <c r="AF24" s="47">
        <v>0.205607080659804</v>
      </c>
      <c r="AG24" s="20" t="s">
        <v>115</v>
      </c>
    </row>
    <row r="25" spans="2:33">
      <c r="B25" s="18" t="s">
        <v>116</v>
      </c>
      <c r="C25" s="22" t="s">
        <v>117</v>
      </c>
      <c r="D25" s="20" t="s">
        <v>118</v>
      </c>
      <c r="E25" s="21">
        <v>0.0307366944675255</v>
      </c>
      <c r="F25" s="21">
        <v>0.0468398259147981</v>
      </c>
      <c r="G25" s="21">
        <v>0.050120332108393</v>
      </c>
      <c r="H25" s="21">
        <v>0.106472606345137</v>
      </c>
      <c r="I25" s="21">
        <v>0.0969712046531743</v>
      </c>
      <c r="J25" s="21">
        <v>0.0883196627158585</v>
      </c>
      <c r="K25" s="21">
        <v>-0.0561033218419512</v>
      </c>
      <c r="L25" s="21">
        <v>0.0233498760264518</v>
      </c>
      <c r="M25" s="21">
        <v>0.0812186215810449</v>
      </c>
      <c r="N25" s="21">
        <v>0.120791289515596</v>
      </c>
      <c r="O25" s="21">
        <v>0.0073635171595499</v>
      </c>
      <c r="P25" s="21">
        <v>0.130362573918158</v>
      </c>
      <c r="Q25" s="21">
        <v>0.113107437485021</v>
      </c>
      <c r="R25" s="21">
        <v>0.0268406474513326</v>
      </c>
      <c r="S25" s="21">
        <v>0.136398648771156</v>
      </c>
      <c r="T25" s="21">
        <v>0.0876727415783679</v>
      </c>
      <c r="U25" s="21">
        <v>-0.146202267236484</v>
      </c>
      <c r="V25" s="21">
        <v>-0.0264458479179355</v>
      </c>
      <c r="W25" s="21">
        <v>0.347923895354677</v>
      </c>
      <c r="X25" s="21">
        <v>-0.0164469754417457</v>
      </c>
      <c r="Y25" s="45">
        <v>-0.0136945290481278</v>
      </c>
      <c r="Z25" s="46">
        <v>-0.0237590699898014</v>
      </c>
      <c r="AA25" s="46">
        <v>0.00370575504504355</v>
      </c>
      <c r="AB25" s="47">
        <v>-0.393459495793889</v>
      </c>
      <c r="AC25" s="47">
        <v>-0.0411320655007559</v>
      </c>
      <c r="AD25" s="47">
        <v>0.164050616693738</v>
      </c>
      <c r="AE25" s="47">
        <v>0.106113060550284</v>
      </c>
      <c r="AF25" s="47">
        <v>0.140030355333604</v>
      </c>
      <c r="AG25" s="20" t="s">
        <v>119</v>
      </c>
    </row>
    <row r="26" ht="13.5" spans="2:33">
      <c r="B26" s="23" t="s">
        <v>120</v>
      </c>
      <c r="C26" s="24" t="s">
        <v>121</v>
      </c>
      <c r="D26" s="25" t="s">
        <v>122</v>
      </c>
      <c r="E26" s="21">
        <v>0.047376897396378</v>
      </c>
      <c r="F26" s="21">
        <v>0.0478156274576882</v>
      </c>
      <c r="G26" s="21">
        <v>0.0601835617688435</v>
      </c>
      <c r="H26" s="21">
        <v>0.119325873309217</v>
      </c>
      <c r="I26" s="21">
        <v>0.0889301273865532</v>
      </c>
      <c r="J26" s="21">
        <v>0.0974624354123282</v>
      </c>
      <c r="K26" s="21">
        <v>-0.055026497984406</v>
      </c>
      <c r="L26" s="21">
        <v>0.0288086933215307</v>
      </c>
      <c r="M26" s="21">
        <v>0.0849264626500427</v>
      </c>
      <c r="N26" s="21">
        <v>0.138745194755103</v>
      </c>
      <c r="O26" s="21">
        <v>0.0151547390254511</v>
      </c>
      <c r="P26" s="21">
        <v>0.146177238329783</v>
      </c>
      <c r="Q26" s="21">
        <v>-0.0211673864711504</v>
      </c>
      <c r="R26" s="21">
        <v>0.180938452145181</v>
      </c>
      <c r="S26" s="21">
        <v>0.18255535256407</v>
      </c>
      <c r="T26" s="21">
        <v>-0.0920084019281209</v>
      </c>
      <c r="U26" s="21">
        <v>-0.217328447126967</v>
      </c>
      <c r="V26" s="21">
        <v>0.043889235578651</v>
      </c>
      <c r="W26" s="21">
        <v>0.0273622814824644</v>
      </c>
      <c r="X26" s="21">
        <v>0.0568788399935496</v>
      </c>
      <c r="Y26" s="45">
        <v>0.136997553363568</v>
      </c>
      <c r="Z26" s="46">
        <v>0.0526853465181613</v>
      </c>
      <c r="AA26" s="46">
        <v>0.0418954810721656</v>
      </c>
      <c r="AB26" s="47">
        <v>0.111077702895094</v>
      </c>
      <c r="AC26" s="47">
        <v>-0.0297474373708654</v>
      </c>
      <c r="AD26" s="47">
        <v>0.119768498423712</v>
      </c>
      <c r="AE26" s="47">
        <v>0.21295418377019</v>
      </c>
      <c r="AF26" s="47">
        <v>0.0949655493727263</v>
      </c>
      <c r="AG26" s="25" t="s">
        <v>123</v>
      </c>
    </row>
    <row r="27" spans="4:33">
      <c r="D27" s="26" t="s">
        <v>133</v>
      </c>
      <c r="E27" s="27">
        <v>6.87886228209444</v>
      </c>
      <c r="F27" s="28">
        <v>-9.94624438080274</v>
      </c>
      <c r="G27" s="28">
        <v>7.14292996347986</v>
      </c>
      <c r="H27" s="28">
        <v>12.0064197740777</v>
      </c>
      <c r="I27" s="28">
        <v>5.08123830399506</v>
      </c>
      <c r="J27" s="28">
        <v>8.27274387511527</v>
      </c>
      <c r="K27" s="28">
        <v>4.14254429130015</v>
      </c>
      <c r="L27" s="28">
        <v>3.98860502866773</v>
      </c>
      <c r="M27" s="28">
        <v>4.95247468899942</v>
      </c>
      <c r="N27" s="28">
        <v>4.28026350658633</v>
      </c>
      <c r="O27" s="28">
        <v>5.16999297719384</v>
      </c>
      <c r="P27" s="28">
        <v>5.31074465088657</v>
      </c>
      <c r="Q27" s="28">
        <v>5.06314187516296</v>
      </c>
      <c r="R27" s="28">
        <v>2.58952927045099</v>
      </c>
      <c r="S27" s="28">
        <v>2.46407372870418</v>
      </c>
      <c r="T27" s="28">
        <v>2.94867347854672</v>
      </c>
      <c r="U27" s="28">
        <v>0.862070501965624</v>
      </c>
      <c r="V27" s="28">
        <v>1.53267099954643</v>
      </c>
      <c r="W27" s="28">
        <v>1.62346215622456</v>
      </c>
      <c r="X27" s="28">
        <v>2.10690268126016</v>
      </c>
      <c r="Y27" s="28">
        <v>3.3506713407196</v>
      </c>
      <c r="Z27" s="48">
        <v>2.98622405909678</v>
      </c>
      <c r="AA27" s="48">
        <v>3.20349539956475</v>
      </c>
      <c r="AB27" s="49">
        <v>2.27040626805922</v>
      </c>
      <c r="AC27" s="49">
        <v>-2.1024482542129</v>
      </c>
      <c r="AD27" s="49">
        <v>6.00720524758302</v>
      </c>
      <c r="AE27" s="49">
        <v>4.40019249770043</v>
      </c>
      <c r="AF27" s="50">
        <v>4.21777398392593</v>
      </c>
      <c r="AG27" s="58" t="s">
        <v>134</v>
      </c>
    </row>
    <row r="28" spans="3:33">
      <c r="C28" s="29"/>
      <c r="D28" s="30" t="s">
        <v>32</v>
      </c>
      <c r="E28" s="31">
        <v>0.457315662639051</v>
      </c>
      <c r="F28" s="21">
        <v>-1.76532890950399</v>
      </c>
      <c r="G28" s="21">
        <v>1.1670952487825</v>
      </c>
      <c r="H28" s="21">
        <v>0.24430841619534</v>
      </c>
      <c r="I28" s="21">
        <v>2.38162041887039</v>
      </c>
      <c r="J28" s="21">
        <v>0.59098678802754</v>
      </c>
      <c r="K28" s="21">
        <v>0.485851585825125</v>
      </c>
      <c r="L28" s="21">
        <v>1.34465922884636</v>
      </c>
      <c r="M28" s="21">
        <v>0.31378705147693</v>
      </c>
      <c r="N28" s="21">
        <v>0.850558416759248</v>
      </c>
      <c r="O28" s="21">
        <v>0.848988261804886</v>
      </c>
      <c r="P28" s="21">
        <v>1.1893479653187</v>
      </c>
      <c r="Q28" s="21">
        <v>1.84392043446164</v>
      </c>
      <c r="R28" s="21">
        <v>0.10122224929809</v>
      </c>
      <c r="S28" s="21">
        <v>0.509080696474252</v>
      </c>
      <c r="T28" s="21">
        <v>-0.485156634465696</v>
      </c>
      <c r="U28" s="21">
        <v>0.122059373278689</v>
      </c>
      <c r="V28" s="21">
        <v>0.174557319745718</v>
      </c>
      <c r="W28" s="21">
        <v>0.616764799552017</v>
      </c>
      <c r="X28" s="21">
        <v>0.120801391116198</v>
      </c>
      <c r="Y28" s="21">
        <v>0.558264175103782</v>
      </c>
      <c r="Z28" s="46">
        <v>0.296951874799157</v>
      </c>
      <c r="AA28" s="46">
        <v>0.46792387769362</v>
      </c>
      <c r="AB28" s="47">
        <v>-0.207838728059205</v>
      </c>
      <c r="AC28" s="47">
        <v>-1.21126789290799</v>
      </c>
      <c r="AD28" s="47">
        <v>2.96234814420627</v>
      </c>
      <c r="AE28" s="47">
        <v>0.426495816644082</v>
      </c>
      <c r="AF28" s="51">
        <v>-0.281148726504351</v>
      </c>
      <c r="AG28" s="20" t="s">
        <v>135</v>
      </c>
    </row>
    <row r="29" ht="13.5" spans="3:33">
      <c r="C29" s="32"/>
      <c r="D29" s="33" t="s">
        <v>136</v>
      </c>
      <c r="E29" s="34">
        <v>7.33632895220623</v>
      </c>
      <c r="F29" s="35">
        <v>-11.7115732903068</v>
      </c>
      <c r="G29" s="35">
        <v>8.31002521226231</v>
      </c>
      <c r="H29" s="35">
        <v>12.250728190273</v>
      </c>
      <c r="I29" s="35">
        <v>7.46285872286543</v>
      </c>
      <c r="J29" s="35">
        <v>8.86373066314279</v>
      </c>
      <c r="K29" s="35">
        <v>4.6283958771253</v>
      </c>
      <c r="L29" s="35">
        <v>5.3332642575141</v>
      </c>
      <c r="M29" s="35">
        <v>5.26626174047636</v>
      </c>
      <c r="N29" s="35">
        <v>5.13082192334558</v>
      </c>
      <c r="O29" s="35">
        <v>6.01898123899876</v>
      </c>
      <c r="P29" s="35">
        <v>6.50009261620527</v>
      </c>
      <c r="Q29" s="35">
        <v>6.9070623096246</v>
      </c>
      <c r="R29" s="35">
        <v>2.69075151974911</v>
      </c>
      <c r="S29" s="35">
        <v>2.97315442517842</v>
      </c>
      <c r="T29" s="35">
        <v>2.46351684408105</v>
      </c>
      <c r="U29" s="35">
        <v>0.984129875244313</v>
      </c>
      <c r="V29" s="35">
        <v>1.70722831929219</v>
      </c>
      <c r="W29" s="35">
        <v>2.24022695577653</v>
      </c>
      <c r="X29" s="35">
        <v>2.2277040723764</v>
      </c>
      <c r="Y29" s="35">
        <v>3.90893551582337</v>
      </c>
      <c r="Z29" s="52">
        <v>3.28317593389592</v>
      </c>
      <c r="AA29" s="52">
        <v>3.67141927725838</v>
      </c>
      <c r="AB29" s="53">
        <v>2.06256754000002</v>
      </c>
      <c r="AC29" s="53">
        <v>-3.31371614712088</v>
      </c>
      <c r="AD29" s="53">
        <v>8.96955339178929</v>
      </c>
      <c r="AE29" s="53">
        <v>4.82668831434451</v>
      </c>
      <c r="AF29" s="54">
        <v>3.93662525742158</v>
      </c>
      <c r="AG29" s="59" t="s">
        <v>137</v>
      </c>
    </row>
    <row r="30" spans="28:30">
      <c r="AB30" s="37"/>
      <c r="AC30" s="37"/>
      <c r="AD30" s="37"/>
    </row>
    <row r="31" spans="2:30">
      <c r="B31" s="36" t="s">
        <v>25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28:30">
      <c r="AB32" s="37"/>
      <c r="AC32" s="37"/>
      <c r="AD32" s="37"/>
    </row>
    <row r="33" spans="28:30">
      <c r="AB33" s="37"/>
      <c r="AC33" s="37"/>
      <c r="AD33" s="37"/>
    </row>
    <row r="34" spans="28:30">
      <c r="AB34" s="37"/>
      <c r="AC34" s="37"/>
      <c r="AD34" s="37"/>
    </row>
    <row r="35" spans="28:30">
      <c r="AB35" s="37"/>
      <c r="AC35" s="37"/>
      <c r="AD35" s="37"/>
    </row>
    <row r="36" spans="28:30">
      <c r="AB36" s="37"/>
      <c r="AC36" s="37"/>
      <c r="AD36" s="37"/>
    </row>
    <row r="37" spans="28:30">
      <c r="AB37" s="37"/>
      <c r="AC37" s="37"/>
      <c r="AD37" s="37"/>
    </row>
    <row r="38" spans="28:30">
      <c r="AB38" s="37"/>
      <c r="AC38" s="37"/>
      <c r="AD38" s="37"/>
    </row>
    <row r="39" spans="28:30">
      <c r="AB39" s="37"/>
      <c r="AC39" s="37"/>
      <c r="AD39" s="37"/>
    </row>
    <row r="40" spans="28:30">
      <c r="AB40" s="37"/>
      <c r="AC40" s="37"/>
      <c r="AD40" s="37"/>
    </row>
    <row r="41" spans="28:30">
      <c r="AB41" s="37"/>
      <c r="AC41" s="37"/>
      <c r="AD41" s="37"/>
    </row>
    <row r="42" spans="28:30">
      <c r="AB42" s="37"/>
      <c r="AC42" s="37"/>
      <c r="AD42" s="37"/>
    </row>
    <row r="43" spans="28:30">
      <c r="AB43" s="37"/>
      <c r="AC43" s="37"/>
      <c r="AD43" s="37"/>
    </row>
    <row r="44" spans="28:30">
      <c r="AB44" s="37"/>
      <c r="AC44" s="37"/>
      <c r="AD44" s="37"/>
    </row>
    <row r="45" spans="28:30">
      <c r="AB45" s="37"/>
      <c r="AC45" s="37"/>
      <c r="AD45" s="37"/>
    </row>
    <row r="46" spans="28:30">
      <c r="AB46" s="37"/>
      <c r="AC46" s="37"/>
      <c r="AD46" s="37"/>
    </row>
    <row r="47" spans="28:30">
      <c r="AB47" s="37"/>
      <c r="AC47" s="37"/>
      <c r="AD47" s="37"/>
    </row>
  </sheetData>
  <mergeCells count="3">
    <mergeCell ref="E6:AF6"/>
    <mergeCell ref="D6:D7"/>
    <mergeCell ref="AG6:AG7"/>
  </mergeCells>
  <pageMargins left="0.7" right="0.7" top="0.75" bottom="0.75" header="0.3" footer="0.3"/>
  <pageSetup paperSize="1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5"/>
  <sheetViews>
    <sheetView showGridLines="0" zoomScale="90" zoomScaleNormal="90" workbookViewId="0">
      <selection activeCell="G28" sqref="G28"/>
    </sheetView>
  </sheetViews>
  <sheetFormatPr defaultColWidth="9" defaultRowHeight="15" outlineLevelCol="7"/>
  <sheetData>
    <row r="1" spans="1:1">
      <c r="A1" s="282">
        <v>2</v>
      </c>
    </row>
    <row r="2" spans="1:1">
      <c r="A2" s="282"/>
    </row>
    <row r="3" spans="1:1">
      <c r="A3" s="283" t="str">
        <f>CHOOSE(A1,"PËRMBAJTJA","CONTENT")</f>
        <v>CONTENT</v>
      </c>
    </row>
    <row r="6" spans="1:8">
      <c r="A6" s="284" t="s">
        <v>5</v>
      </c>
      <c r="B6" s="285" t="str">
        <f>CHOOSE($A$1,_tab_1!$A$1,_tab_1!$A$2)</f>
        <v>MAIN MACROECONOMIC INDICATORS</v>
      </c>
      <c r="C6" s="285"/>
      <c r="D6" s="285"/>
      <c r="E6" s="285"/>
      <c r="F6" s="286"/>
      <c r="G6" s="286"/>
      <c r="H6" s="286"/>
    </row>
    <row r="7" spans="1:8">
      <c r="A7" s="284" t="s">
        <v>6</v>
      </c>
      <c r="B7" s="285" t="str">
        <f>CHOOSE($A$1,_tab_2!$A$1,_tab_2!$A$2)</f>
        <v>GROSS DOMESTIC PRODUCT BY PRODUCTION APPROACH</v>
      </c>
      <c r="C7" s="285"/>
      <c r="D7" s="285"/>
      <c r="E7" s="285"/>
      <c r="F7" s="286"/>
      <c r="G7" s="286"/>
      <c r="H7" s="286"/>
    </row>
    <row r="8" spans="1:8">
      <c r="A8" s="284" t="s">
        <v>7</v>
      </c>
      <c r="B8" s="285" t="str">
        <f>CHOOSE($A$1,_tab_3!$B$2,_tab_3!$B$3)</f>
        <v>OUTPUT BY ECONOMIC ACTIVITIES</v>
      </c>
      <c r="C8" s="285"/>
      <c r="D8" s="285"/>
      <c r="E8" s="285"/>
      <c r="F8" s="286"/>
      <c r="G8" s="286"/>
      <c r="H8" s="286"/>
    </row>
    <row r="9" spans="1:8">
      <c r="A9" s="284" t="s">
        <v>8</v>
      </c>
      <c r="B9" s="285" t="str">
        <f>CHOOSE($A$1,_tab_4!$B$2,_tab_4!$B$3)</f>
        <v>INTERMEDIATE CONSUMPTION BY ECONOMIC AKTIVITIES</v>
      </c>
      <c r="C9" s="285"/>
      <c r="D9" s="285"/>
      <c r="E9" s="285"/>
      <c r="F9" s="286"/>
      <c r="G9" s="286"/>
      <c r="H9" s="286"/>
    </row>
    <row r="10" s="281" customFormat="1" spans="1:8">
      <c r="A10" s="287" t="s">
        <v>9</v>
      </c>
      <c r="B10" s="288" t="str">
        <f>CHOOSE($A$1,_tab_5!$B$2&amp;" (çmime korente)",_tab_5!$B$3&amp;"  (current prices)")</f>
        <v>GROSS DOMESTIC PRODUCT BY ECONOMIC ACTIVITIES  (current prices)</v>
      </c>
      <c r="C10" s="288"/>
      <c r="D10" s="288"/>
      <c r="E10" s="288"/>
      <c r="F10" s="289"/>
      <c r="G10" s="289"/>
      <c r="H10" s="289"/>
    </row>
    <row r="11" s="281" customFormat="1" spans="1:8">
      <c r="A11" s="287" t="s">
        <v>10</v>
      </c>
      <c r="B11" s="288" t="str">
        <f>CHOOSE($A$1,_tab_6!$B$2&amp;" (çmime të vitit të mëparshëm)",_tab_6!$B$3&amp;" (previous year prices)")</f>
        <v>GROSS DOMESTIC PRODUCT BY ECONOMIC ACTIVITIES (previous year prices)</v>
      </c>
      <c r="C11" s="288"/>
      <c r="D11" s="288"/>
      <c r="E11" s="288"/>
      <c r="F11" s="289"/>
      <c r="G11" s="289"/>
      <c r="H11" s="289"/>
    </row>
    <row r="12" spans="1:8">
      <c r="A12" s="284" t="s">
        <v>11</v>
      </c>
      <c r="B12" s="285" t="str">
        <f>CHOOSE($A$1,_tab_7!$B$2,_tab_7!$B$3)</f>
        <v>ANNUAL REAL GROWTH OF GROSS DOMESTIC PRODUCT  BY ECONOMIC ACTIVITIES</v>
      </c>
      <c r="C12" s="285"/>
      <c r="D12" s="285"/>
      <c r="E12" s="285"/>
      <c r="F12" s="286"/>
      <c r="G12" s="286"/>
      <c r="H12" s="286"/>
    </row>
    <row r="13" spans="1:8">
      <c r="A13" s="284" t="s">
        <v>12</v>
      </c>
      <c r="B13" s="285" t="str">
        <f>CHOOSE($A$1,_tab_8!$B$1,_tab_8!$B$2)</f>
        <v>STRUCTURE OF GROSS DOMESTIC PRODUCTION BY ECONOMIC ACTIVITIES</v>
      </c>
      <c r="C13" s="285"/>
      <c r="D13" s="285"/>
      <c r="E13" s="285"/>
      <c r="F13" s="286"/>
      <c r="G13" s="286"/>
      <c r="H13" s="286"/>
    </row>
    <row r="14" spans="1:8">
      <c r="A14" s="284" t="s">
        <v>13</v>
      </c>
      <c r="B14" s="285" t="str">
        <f>CHOOSE($A$1,_tab_9!$B$2,_tab_9!$B$3)</f>
        <v>THE CONTRIBUTION OF ECONOMIC SECTORS TO THE REAL GDP GROWTH </v>
      </c>
      <c r="C14" s="285"/>
      <c r="D14" s="285"/>
      <c r="E14" s="285"/>
      <c r="F14" s="286"/>
      <c r="G14" s="286"/>
      <c r="H14" s="286"/>
    </row>
    <row r="15" spans="1:1">
      <c r="A15" s="290"/>
    </row>
  </sheetData>
  <hyperlinks>
    <hyperlink ref="A6" location="_tab_1!A1" display="tab 1"/>
    <hyperlink ref="A7" location="_tab_2!A1" display="tab 2"/>
    <hyperlink ref="A8" location="_tab_3!A1" display="tab 3"/>
    <hyperlink ref="A9" location="_tab_4!A1" display="tab 4"/>
    <hyperlink ref="A10" location="_tab_5!A1" display="tab 5"/>
    <hyperlink ref="A11" location="_tab_6!A1" display="tab 6"/>
    <hyperlink ref="A12" location="_tab_7!A1" display="tab 7"/>
    <hyperlink ref="A13" location="_tab_8_1!A1" display="tab 8.1"/>
    <hyperlink ref="A14" location="_tab_9!A1" display="tab 9"/>
  </hyperlinks>
  <pageMargins left="0.7" right="0.7" top="0.75" bottom="0.75" header="0.3" footer="0.3"/>
  <pageSetup paperSize="1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name="Option Button 6" r:id="rId3">
              <controlPr defaultSize="0">
                <anchor moveWithCells="1" sizeWithCells="1">
                  <from>
                    <xdr:col>12</xdr:col>
                    <xdr:colOff>47625</xdr:colOff>
                    <xdr:row>1</xdr:row>
                    <xdr:rowOff>76200</xdr:rowOff>
                  </from>
                  <to>
                    <xdr:col>13</xdr:col>
                    <xdr:colOff>104775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Option Button 7" r:id="rId4">
              <controlPr defaultSize="0">
                <anchor moveWithCells="1" sizeWithCells="1">
                  <from>
                    <xdr:col>12</xdr:col>
                    <xdr:colOff>47625</xdr:colOff>
                    <xdr:row>2</xdr:row>
                    <xdr:rowOff>47625</xdr:rowOff>
                  </from>
                  <to>
                    <xdr:col>13</xdr:col>
                    <xdr:colOff>123825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AA47"/>
  <sheetViews>
    <sheetView showGridLines="0" topLeftCell="A10" workbookViewId="0">
      <selection activeCell="A40" sqref="A40"/>
    </sheetView>
  </sheetViews>
  <sheetFormatPr defaultColWidth="9.14285714285714" defaultRowHeight="15"/>
  <cols>
    <col min="1" max="1" width="9.14285714285714" style="32"/>
    <col min="2" max="2" width="17.5714285714286" style="32" customWidth="1"/>
    <col min="3" max="3" width="25" style="32" customWidth="1"/>
    <col min="4" max="4" width="18.8571428571429" style="32" customWidth="1"/>
    <col min="5" max="5" width="18.8571428571429" customWidth="1"/>
    <col min="6" max="6" width="10.7142857142857" customWidth="1"/>
    <col min="7" max="7" width="10.4285714285714" customWidth="1"/>
    <col min="8" max="8" width="15" customWidth="1"/>
    <col min="9" max="9" width="12" customWidth="1"/>
    <col min="10" max="10" width="10.5714285714286" customWidth="1"/>
    <col min="11" max="11" width="15.2857142857143" customWidth="1"/>
    <col min="12" max="12" width="13.1428571428571" customWidth="1"/>
    <col min="13" max="13" width="10.1428571428571" customWidth="1"/>
    <col min="14" max="14" width="17.4285714285714" customWidth="1"/>
    <col min="15" max="15" width="13.8571428571429" customWidth="1"/>
    <col min="17" max="17" width="8.42857142857143" customWidth="1"/>
    <col min="18" max="19" width="13" customWidth="1"/>
    <col min="20" max="20" width="12.5714285714286" customWidth="1"/>
    <col min="21" max="22" width="9.57142857142857" customWidth="1"/>
    <col min="28" max="16384" width="9.14285714285714" style="32"/>
  </cols>
  <sheetData>
    <row r="1" spans="1:4">
      <c r="A1" s="255" t="s">
        <v>14</v>
      </c>
      <c r="B1" s="256"/>
      <c r="C1" s="256"/>
      <c r="D1" s="256"/>
    </row>
    <row r="2" spans="1:4">
      <c r="A2" s="257" t="s">
        <v>15</v>
      </c>
      <c r="B2" s="29"/>
      <c r="C2" s="29"/>
      <c r="D2" s="29"/>
    </row>
    <row r="3" spans="1:4">
      <c r="A3" s="257"/>
      <c r="B3" s="29"/>
      <c r="C3" s="29"/>
      <c r="D3" s="29"/>
    </row>
    <row r="4" spans="1:4">
      <c r="A4" s="258"/>
      <c r="B4" s="29"/>
      <c r="C4" s="259"/>
      <c r="D4" s="259"/>
    </row>
    <row r="5" ht="12.75" customHeight="1" spans="1:4">
      <c r="A5" s="226" t="s">
        <v>16</v>
      </c>
      <c r="B5" s="260" t="s">
        <v>17</v>
      </c>
      <c r="C5" s="261" t="s">
        <v>18</v>
      </c>
      <c r="D5" s="262" t="s">
        <v>19</v>
      </c>
    </row>
    <row r="6" spans="1:4">
      <c r="A6" s="226"/>
      <c r="B6" s="263"/>
      <c r="C6" s="264"/>
      <c r="D6" s="265"/>
    </row>
    <row r="7" ht="36.75" customHeight="1" spans="1:4">
      <c r="A7" s="226"/>
      <c r="B7" s="266"/>
      <c r="C7" s="267"/>
      <c r="D7" s="268"/>
    </row>
    <row r="8" ht="12.75" customHeight="1" spans="1:4">
      <c r="A8" s="226" t="s">
        <v>20</v>
      </c>
      <c r="B8" s="260" t="s">
        <v>21</v>
      </c>
      <c r="C8" s="261" t="s">
        <v>22</v>
      </c>
      <c r="D8" s="262" t="s">
        <v>23</v>
      </c>
    </row>
    <row r="9" spans="1:4">
      <c r="A9" s="226"/>
      <c r="B9" s="263"/>
      <c r="C9" s="264"/>
      <c r="D9" s="265"/>
    </row>
    <row r="10" ht="27" customHeight="1" spans="1:4">
      <c r="A10" s="260"/>
      <c r="B10" s="266"/>
      <c r="C10" s="267"/>
      <c r="D10" s="268"/>
    </row>
    <row r="11" s="32" customFormat="1" customHeight="1" spans="1:27">
      <c r="A11" s="269">
        <v>1995</v>
      </c>
      <c r="B11" s="270">
        <v>269294.839744474</v>
      </c>
      <c r="C11" s="271"/>
      <c r="D11" s="272"/>
      <c r="E11"/>
      <c r="G11"/>
      <c r="H11"/>
      <c r="I11"/>
      <c r="J11"/>
      <c r="K11"/>
      <c r="L11"/>
      <c r="M11"/>
      <c r="N11"/>
      <c r="O11" s="279"/>
      <c r="P11" s="280"/>
      <c r="Q11"/>
      <c r="R11"/>
      <c r="S11"/>
      <c r="T11"/>
      <c r="U11"/>
      <c r="V11"/>
      <c r="W11"/>
      <c r="X11"/>
      <c r="Y11"/>
      <c r="Z11"/>
      <c r="AA11"/>
    </row>
    <row r="12" customHeight="1" spans="1:16">
      <c r="A12" s="231">
        <v>1996</v>
      </c>
      <c r="B12" s="270">
        <v>338000.3083022</v>
      </c>
      <c r="C12" s="271">
        <v>345490.900216751</v>
      </c>
      <c r="D12" s="273">
        <v>7.33632895220626</v>
      </c>
      <c r="F12" s="32"/>
      <c r="O12" s="279"/>
      <c r="P12" s="280"/>
    </row>
    <row r="13" customHeight="1" spans="1:16">
      <c r="A13" s="231">
        <v>1997</v>
      </c>
      <c r="B13" s="270">
        <v>336480.80656628</v>
      </c>
      <c r="C13" s="271">
        <v>343864.430038487</v>
      </c>
      <c r="D13" s="273">
        <v>-11.7115732903067</v>
      </c>
      <c r="F13" s="32"/>
      <c r="O13" s="279"/>
      <c r="P13" s="280"/>
    </row>
    <row r="14" customHeight="1" spans="1:16">
      <c r="A14" s="231">
        <v>1998</v>
      </c>
      <c r="B14" s="270">
        <v>393069.963952351</v>
      </c>
      <c r="C14" s="271">
        <v>404636.71110026</v>
      </c>
      <c r="D14" s="273">
        <v>8.31002521226225</v>
      </c>
      <c r="F14" s="32"/>
      <c r="O14" s="279"/>
      <c r="P14" s="280"/>
    </row>
    <row r="15" customHeight="1" spans="1:16">
      <c r="A15" s="231">
        <v>1999</v>
      </c>
      <c r="B15" s="270">
        <v>453512.322558903</v>
      </c>
      <c r="C15" s="271">
        <v>463907.213393868</v>
      </c>
      <c r="D15" s="273">
        <v>12.250728190273</v>
      </c>
      <c r="F15" s="32"/>
      <c r="O15" s="279"/>
      <c r="P15" s="280"/>
    </row>
    <row r="16" customHeight="1" spans="1:16">
      <c r="A16" s="231">
        <v>2000</v>
      </c>
      <c r="B16" s="270">
        <v>516206.78027805</v>
      </c>
      <c r="C16" s="271">
        <v>531277.506656099</v>
      </c>
      <c r="D16" s="273">
        <v>7.46285872286543</v>
      </c>
      <c r="F16" s="32"/>
      <c r="O16" s="279"/>
      <c r="P16" s="280"/>
    </row>
    <row r="17" customHeight="1" spans="1:16">
      <c r="A17" s="231">
        <v>2001</v>
      </c>
      <c r="B17" s="270">
        <v>583125.138974743</v>
      </c>
      <c r="C17" s="271">
        <v>601225.524924372</v>
      </c>
      <c r="D17" s="273">
        <v>8.86373066314279</v>
      </c>
      <c r="F17" s="32"/>
      <c r="O17" s="279"/>
      <c r="P17" s="280"/>
    </row>
    <row r="18" customHeight="1" spans="1:16">
      <c r="A18" s="231">
        <v>2002</v>
      </c>
      <c r="B18" s="270">
        <v>633932.624587669</v>
      </c>
      <c r="C18" s="271">
        <v>649253.170784614</v>
      </c>
      <c r="D18" s="273">
        <v>4.62839587712531</v>
      </c>
      <c r="F18" s="32"/>
      <c r="O18" s="279"/>
      <c r="P18" s="280"/>
    </row>
    <row r="19" customHeight="1" spans="1:16">
      <c r="A19" s="231">
        <v>2003</v>
      </c>
      <c r="B19" s="270">
        <v>700711.63456721</v>
      </c>
      <c r="C19" s="271">
        <v>718897.452278209</v>
      </c>
      <c r="D19" s="273">
        <v>5.33326425751409</v>
      </c>
      <c r="F19" s="32"/>
      <c r="O19" s="279"/>
      <c r="P19" s="280"/>
    </row>
    <row r="20" customHeight="1" spans="1:16">
      <c r="A20" s="231">
        <v>2004</v>
      </c>
      <c r="B20" s="270">
        <v>760444.767580905</v>
      </c>
      <c r="C20" s="271">
        <v>777826.206924414</v>
      </c>
      <c r="D20" s="273">
        <v>5.26626174047639</v>
      </c>
      <c r="F20" s="32"/>
      <c r="O20" s="279"/>
      <c r="P20" s="280"/>
    </row>
    <row r="21" customHeight="1" spans="1:16">
      <c r="A21" s="231">
        <v>2005</v>
      </c>
      <c r="B21" s="270">
        <v>824594.556647932</v>
      </c>
      <c r="C21" s="271">
        <v>840776.451906254</v>
      </c>
      <c r="D21" s="273">
        <v>5.13082192334554</v>
      </c>
      <c r="F21" s="32"/>
      <c r="O21" s="279"/>
      <c r="P21" s="280"/>
    </row>
    <row r="22" customHeight="1" spans="1:16">
      <c r="A22" s="231">
        <v>2006</v>
      </c>
      <c r="B22" s="270">
        <v>897697.711079959</v>
      </c>
      <c r="C22" s="271">
        <v>923422.197975238</v>
      </c>
      <c r="D22" s="273">
        <v>6.01898123899875</v>
      </c>
      <c r="F22" s="32"/>
      <c r="O22" s="279"/>
      <c r="P22" s="280"/>
    </row>
    <row r="23" customHeight="1" spans="1:16">
      <c r="A23" s="231">
        <v>2007</v>
      </c>
      <c r="B23" s="270">
        <v>1005281.27930368</v>
      </c>
      <c r="C23" s="271">
        <v>1032226.50640671</v>
      </c>
      <c r="D23" s="273">
        <v>6.50009261620528</v>
      </c>
      <c r="F23" s="32"/>
      <c r="O23" s="279"/>
      <c r="P23" s="280"/>
    </row>
    <row r="24" spans="1:16">
      <c r="A24" s="231">
        <v>2008</v>
      </c>
      <c r="B24" s="274">
        <v>1112317.142032</v>
      </c>
      <c r="C24" s="274">
        <v>1117772.08359895</v>
      </c>
      <c r="D24" s="275">
        <v>6.90706230962456</v>
      </c>
      <c r="F24" s="32"/>
      <c r="O24" s="279"/>
      <c r="P24" s="280"/>
    </row>
    <row r="25" spans="1:16">
      <c r="A25" s="231">
        <v>2009</v>
      </c>
      <c r="B25" s="274">
        <v>1171606.46071211</v>
      </c>
      <c r="C25" s="274">
        <v>1153420.67040869</v>
      </c>
      <c r="D25" s="275">
        <v>2.69075151974909</v>
      </c>
      <c r="F25" s="32"/>
      <c r="O25" s="279"/>
      <c r="P25" s="280"/>
    </row>
    <row r="26" spans="1:16">
      <c r="A26" s="231">
        <v>2010</v>
      </c>
      <c r="B26" s="274">
        <v>1256235.26945558</v>
      </c>
      <c r="C26" s="274">
        <v>1243850.88952012</v>
      </c>
      <c r="D26" s="275">
        <v>2.97315442517841</v>
      </c>
      <c r="F26" s="32"/>
      <c r="O26" s="279"/>
      <c r="P26" s="280"/>
    </row>
    <row r="27" spans="1:16">
      <c r="A27" s="231">
        <v>2011</v>
      </c>
      <c r="B27" s="274">
        <v>1308997.90605813</v>
      </c>
      <c r="C27" s="274">
        <v>1309334.76120572</v>
      </c>
      <c r="D27" s="275">
        <v>2.46351684408104</v>
      </c>
      <c r="F27" s="32"/>
      <c r="O27" s="279"/>
      <c r="P27" s="280"/>
    </row>
    <row r="28" spans="1:16">
      <c r="A28" s="231">
        <v>2012</v>
      </c>
      <c r="B28" s="274">
        <v>1324877.37388426</v>
      </c>
      <c r="C28" s="274">
        <v>1314949.86875211</v>
      </c>
      <c r="D28" s="275">
        <v>0.984129875244321</v>
      </c>
      <c r="F28" s="32"/>
      <c r="O28" s="279"/>
      <c r="P28" s="280"/>
    </row>
    <row r="29" spans="1:16">
      <c r="A29" s="231">
        <v>2013</v>
      </c>
      <c r="B29" s="274">
        <v>1352246.83873043</v>
      </c>
      <c r="C29" s="274">
        <v>1375528.1151586</v>
      </c>
      <c r="D29" s="275">
        <v>1.7072283192922</v>
      </c>
      <c r="F29" s="32"/>
      <c r="O29" s="279"/>
      <c r="P29" s="280"/>
    </row>
    <row r="30" spans="1:16">
      <c r="A30" s="231">
        <v>2014</v>
      </c>
      <c r="B30" s="274">
        <v>1402496.10662728</v>
      </c>
      <c r="C30" s="274">
        <v>1415288.26191479</v>
      </c>
      <c r="D30" s="275">
        <v>2.24022499123235</v>
      </c>
      <c r="F30" s="32"/>
      <c r="O30" s="279"/>
      <c r="P30" s="280"/>
    </row>
    <row r="31" spans="1:6">
      <c r="A31" s="231">
        <v>2015</v>
      </c>
      <c r="B31" s="274">
        <v>1444801.9641496</v>
      </c>
      <c r="C31" s="239">
        <v>1461802.02203921</v>
      </c>
      <c r="D31" s="276">
        <v>2.22769991867952</v>
      </c>
      <c r="F31" s="32"/>
    </row>
    <row r="32" s="254" customFormat="1" spans="1:27">
      <c r="A32" s="277">
        <v>2016</v>
      </c>
      <c r="B32" s="274">
        <v>1488303.31460751</v>
      </c>
      <c r="C32" s="239">
        <v>1512217.18492772</v>
      </c>
      <c r="D32" s="276">
        <v>3.90895089285999</v>
      </c>
      <c r="E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 s="281"/>
      <c r="X32" s="281"/>
      <c r="Y32" s="281"/>
      <c r="Z32" s="281"/>
      <c r="AA32" s="281"/>
    </row>
    <row r="33" s="32" customFormat="1" spans="1:27">
      <c r="A33" s="277">
        <v>2017</v>
      </c>
      <c r="B33" s="274">
        <v>1579055.79323071</v>
      </c>
      <c r="C33" s="239">
        <v>1582841.66030693</v>
      </c>
      <c r="D33" s="276">
        <v>3.28317323818594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customFormat="1" spans="1:4">
      <c r="A34" s="240">
        <v>2018</v>
      </c>
      <c r="B34" s="241">
        <v>1660820.46207506</v>
      </c>
      <c r="C34" s="241">
        <v>1598043.94327374</v>
      </c>
      <c r="D34" s="278">
        <v>3.67141927725837</v>
      </c>
    </row>
    <row r="35" customFormat="1" spans="1:4">
      <c r="A35" s="240">
        <v>2019</v>
      </c>
      <c r="B35" s="241">
        <v>1712036.78104</v>
      </c>
      <c r="C35" s="241">
        <v>1635090.10024311</v>
      </c>
      <c r="D35" s="278">
        <v>2.06256754000003</v>
      </c>
    </row>
    <row r="36" customFormat="1" spans="1:4">
      <c r="A36" s="240">
        <v>2020</v>
      </c>
      <c r="B36" s="241">
        <v>1655984.49263</v>
      </c>
      <c r="C36" s="241">
        <v>1584061.06356305</v>
      </c>
      <c r="D36" s="278">
        <v>-3.31371614712087</v>
      </c>
    </row>
    <row r="37" customFormat="1" spans="1:4">
      <c r="A37" s="240">
        <v>2021</v>
      </c>
      <c r="B37" s="241">
        <v>1866673.73356</v>
      </c>
      <c r="C37" s="241">
        <v>1780295.67648343</v>
      </c>
      <c r="D37" s="278">
        <v>8.96955339178926</v>
      </c>
    </row>
    <row r="38" customFormat="1" spans="1:4">
      <c r="A38" s="240">
        <v>2022</v>
      </c>
      <c r="B38" s="241">
        <v>2149740.80364</v>
      </c>
      <c r="C38" s="241">
        <v>2038994.66380623</v>
      </c>
      <c r="D38" s="278">
        <v>4.82668831434449</v>
      </c>
    </row>
    <row r="39" customFormat="1" spans="1:4">
      <c r="A39" s="240" t="s">
        <v>24</v>
      </c>
      <c r="B39" s="241">
        <v>2369905.91403476</v>
      </c>
      <c r="C39" s="241">
        <v>2252884.86187311</v>
      </c>
      <c r="D39" s="278">
        <v>3.93662525742155</v>
      </c>
    </row>
    <row r="40" customFormat="1" spans="1:1">
      <c r="A40" s="36" t="s">
        <v>25</v>
      </c>
    </row>
    <row r="41" customFormat="1"/>
    <row r="42" customFormat="1"/>
    <row r="43" customFormat="1"/>
    <row r="44" customFormat="1"/>
    <row r="45" customFormat="1"/>
    <row r="46" customFormat="1"/>
    <row r="47" customFormat="1"/>
  </sheetData>
  <mergeCells count="8">
    <mergeCell ref="A5:A7"/>
    <mergeCell ref="A8:A10"/>
    <mergeCell ref="B5:B7"/>
    <mergeCell ref="B8:B10"/>
    <mergeCell ref="C5:C7"/>
    <mergeCell ref="C8:C10"/>
    <mergeCell ref="D5:D7"/>
    <mergeCell ref="D8:D10"/>
  </mergeCells>
  <pageMargins left="0.7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Q49"/>
  <sheetViews>
    <sheetView showGridLines="0" zoomScale="115" zoomScaleNormal="115" workbookViewId="0">
      <selection activeCell="A4" sqref="A4"/>
    </sheetView>
  </sheetViews>
  <sheetFormatPr defaultColWidth="9.14285714285714" defaultRowHeight="12"/>
  <cols>
    <col min="1" max="1" width="9.14285714285714" style="223"/>
    <col min="2" max="2" width="13.8571428571429" style="223" customWidth="1"/>
    <col min="3" max="3" width="13.7142857142857" style="223" customWidth="1"/>
    <col min="4" max="5" width="13.8571428571429" style="223" customWidth="1"/>
    <col min="6" max="8" width="13" style="223" customWidth="1"/>
    <col min="9" max="9" width="13.8571428571429" style="223" customWidth="1"/>
    <col min="10" max="10" width="18.1428571428571" style="223" customWidth="1"/>
    <col min="11" max="11" width="9.71428571428571" style="224" customWidth="1"/>
    <col min="12" max="12" width="9.57142857142857" style="224" customWidth="1"/>
    <col min="13" max="13" width="9.28571428571429" style="224" customWidth="1"/>
    <col min="14" max="14" width="11.1428571428571" style="224" customWidth="1"/>
    <col min="15" max="15" width="10.1428571428571" style="224" customWidth="1"/>
    <col min="16" max="17" width="13" style="224" customWidth="1"/>
    <col min="18" max="16384" width="9.14285714285714" style="223"/>
  </cols>
  <sheetData>
    <row r="1" spans="1:13">
      <c r="A1" s="225" t="s">
        <v>26</v>
      </c>
      <c r="C1" s="225"/>
      <c r="D1" s="225"/>
      <c r="E1" s="29"/>
      <c r="F1" s="29"/>
      <c r="G1" s="29"/>
      <c r="H1" s="29"/>
      <c r="I1" s="29"/>
      <c r="J1" s="29"/>
      <c r="K1" s="250"/>
      <c r="L1" s="250"/>
      <c r="M1" s="250"/>
    </row>
    <row r="2" spans="1:13">
      <c r="A2" s="225" t="s">
        <v>27</v>
      </c>
      <c r="C2" s="225"/>
      <c r="D2" s="225"/>
      <c r="E2" s="29"/>
      <c r="F2" s="29"/>
      <c r="G2" s="29"/>
      <c r="H2" s="29"/>
      <c r="I2" s="29"/>
      <c r="J2" s="29"/>
      <c r="K2" s="250"/>
      <c r="L2" s="250"/>
      <c r="M2" s="250"/>
    </row>
    <row r="3" spans="1:13">
      <c r="A3" s="225" t="s">
        <v>28</v>
      </c>
      <c r="C3" s="225"/>
      <c r="D3" s="225"/>
      <c r="E3" s="29"/>
      <c r="F3" s="29"/>
      <c r="G3" s="29"/>
      <c r="H3" s="29"/>
      <c r="I3" s="29"/>
      <c r="J3" s="29"/>
      <c r="K3" s="250"/>
      <c r="L3" s="250"/>
      <c r="M3" s="250"/>
    </row>
    <row r="4" spans="1:13">
      <c r="A4" s="29"/>
      <c r="B4" s="29"/>
      <c r="C4" s="29"/>
      <c r="D4" s="29"/>
      <c r="E4" s="29"/>
      <c r="F4" s="29"/>
      <c r="G4" s="29"/>
      <c r="H4" s="29"/>
      <c r="I4" s="29"/>
      <c r="J4" s="225"/>
      <c r="K4" s="251"/>
      <c r="L4" s="250"/>
      <c r="M4" s="250"/>
    </row>
    <row r="5" ht="36" customHeight="1" spans="1:6">
      <c r="A5" s="226" t="s">
        <v>16</v>
      </c>
      <c r="B5" s="227" t="s">
        <v>29</v>
      </c>
      <c r="C5" s="227" t="s">
        <v>30</v>
      </c>
      <c r="D5" s="227" t="s">
        <v>31</v>
      </c>
      <c r="E5" s="227" t="s">
        <v>32</v>
      </c>
      <c r="F5" s="227" t="s">
        <v>33</v>
      </c>
    </row>
    <row r="6" ht="24" customHeight="1" spans="1:6">
      <c r="A6" s="226" t="s">
        <v>20</v>
      </c>
      <c r="B6" s="227" t="s">
        <v>34</v>
      </c>
      <c r="C6" s="227" t="s">
        <v>35</v>
      </c>
      <c r="D6" s="227" t="s">
        <v>36</v>
      </c>
      <c r="E6" s="227" t="s">
        <v>37</v>
      </c>
      <c r="F6" s="227" t="s">
        <v>38</v>
      </c>
    </row>
    <row r="7" spans="1:6">
      <c r="A7" s="228"/>
      <c r="B7" s="229"/>
      <c r="C7" s="229"/>
      <c r="D7" s="230" t="s">
        <v>39</v>
      </c>
      <c r="E7" s="230">
        <v>4</v>
      </c>
      <c r="F7" s="230" t="s">
        <v>40</v>
      </c>
    </row>
    <row r="8" spans="1:7">
      <c r="A8" s="231">
        <v>1995</v>
      </c>
      <c r="B8" s="232"/>
      <c r="C8" s="232"/>
      <c r="D8" s="233">
        <v>250503.954821812</v>
      </c>
      <c r="E8" s="234">
        <v>18790.8849226616</v>
      </c>
      <c r="F8" s="234">
        <v>269294.839744474</v>
      </c>
      <c r="G8" s="235"/>
    </row>
    <row r="9" spans="1:7">
      <c r="A9" s="231">
        <v>1996</v>
      </c>
      <c r="B9" s="233">
        <v>524156.148999445</v>
      </c>
      <c r="C9" s="233">
        <v>212343.53748731</v>
      </c>
      <c r="D9" s="233">
        <v>311812.611512135</v>
      </c>
      <c r="E9" s="234">
        <v>26187.6967900653</v>
      </c>
      <c r="F9" s="234">
        <v>338000.3083022</v>
      </c>
      <c r="G9" s="235"/>
    </row>
    <row r="10" spans="1:7">
      <c r="A10" s="231">
        <v>1997</v>
      </c>
      <c r="B10" s="233">
        <v>513177.200245209</v>
      </c>
      <c r="C10" s="233">
        <v>208445.553179255</v>
      </c>
      <c r="D10" s="233">
        <v>304731.647065955</v>
      </c>
      <c r="E10" s="234">
        <v>31749.1595003257</v>
      </c>
      <c r="F10" s="234">
        <v>336480.80656628</v>
      </c>
      <c r="G10" s="235"/>
    </row>
    <row r="11" spans="1:7">
      <c r="A11" s="231">
        <v>1998</v>
      </c>
      <c r="B11" s="233">
        <v>600065.784083921</v>
      </c>
      <c r="C11" s="233">
        <v>261457.865904822</v>
      </c>
      <c r="D11" s="233">
        <v>338607.918179099</v>
      </c>
      <c r="E11" s="234">
        <v>54462.0457732524</v>
      </c>
      <c r="F11" s="234">
        <v>393069.963952351</v>
      </c>
      <c r="G11" s="235"/>
    </row>
    <row r="12" spans="1:7">
      <c r="A12" s="231">
        <v>1999</v>
      </c>
      <c r="B12" s="233">
        <v>708732.847304452</v>
      </c>
      <c r="C12" s="233">
        <v>311451.818917961</v>
      </c>
      <c r="D12" s="233">
        <v>397281.028386491</v>
      </c>
      <c r="E12" s="234">
        <v>56231.2941724117</v>
      </c>
      <c r="F12" s="234">
        <v>453512.322558903</v>
      </c>
      <c r="G12" s="235"/>
    </row>
    <row r="13" spans="1:7">
      <c r="A13" s="231">
        <v>2000</v>
      </c>
      <c r="B13" s="233">
        <v>800309.375944973</v>
      </c>
      <c r="C13" s="233">
        <v>356334.69655613</v>
      </c>
      <c r="D13" s="233">
        <v>443974.679388843</v>
      </c>
      <c r="E13" s="234">
        <v>72232.100889207</v>
      </c>
      <c r="F13" s="234">
        <v>516206.78027805</v>
      </c>
      <c r="G13" s="235"/>
    </row>
    <row r="14" spans="1:7">
      <c r="A14" s="231">
        <v>2001</v>
      </c>
      <c r="B14" s="233">
        <v>904176.517219551</v>
      </c>
      <c r="C14" s="233">
        <v>396635.432937137</v>
      </c>
      <c r="D14" s="233">
        <v>507541.084282414</v>
      </c>
      <c r="E14" s="234">
        <v>75584.0546923288</v>
      </c>
      <c r="F14" s="234">
        <v>583125.138974743</v>
      </c>
      <c r="G14" s="235"/>
    </row>
    <row r="15" spans="1:7">
      <c r="A15" s="231">
        <v>2002</v>
      </c>
      <c r="B15" s="233">
        <v>983314.040092768</v>
      </c>
      <c r="C15" s="233">
        <v>432606.977795938</v>
      </c>
      <c r="D15" s="233">
        <v>550707.062296831</v>
      </c>
      <c r="E15" s="234">
        <v>83225.5622908379</v>
      </c>
      <c r="F15" s="234">
        <v>633932.624587669</v>
      </c>
      <c r="G15" s="235"/>
    </row>
    <row r="16" spans="1:7">
      <c r="A16" s="231">
        <v>2003</v>
      </c>
      <c r="B16" s="233">
        <v>1053998.08687509</v>
      </c>
      <c r="C16" s="233">
        <v>451457.11057696</v>
      </c>
      <c r="D16" s="233">
        <v>602540.976298134</v>
      </c>
      <c r="E16" s="234">
        <v>98170.6582690757</v>
      </c>
      <c r="F16" s="234">
        <v>700711.63456721</v>
      </c>
      <c r="G16" s="235"/>
    </row>
    <row r="17" spans="1:7">
      <c r="A17" s="231">
        <v>2004</v>
      </c>
      <c r="B17" s="233">
        <v>1165836.95250411</v>
      </c>
      <c r="C17" s="233">
        <v>512972.655724837</v>
      </c>
      <c r="D17" s="233">
        <v>652864.296779268</v>
      </c>
      <c r="E17" s="234">
        <v>107580.470801637</v>
      </c>
      <c r="F17" s="234">
        <v>760444.767580905</v>
      </c>
      <c r="G17" s="235"/>
    </row>
    <row r="18" spans="1:7">
      <c r="A18" s="231">
        <v>2005</v>
      </c>
      <c r="B18" s="233">
        <v>1263937.29062922</v>
      </c>
      <c r="C18" s="233">
        <v>557589.074384627</v>
      </c>
      <c r="D18" s="233">
        <v>706348.216244592</v>
      </c>
      <c r="E18" s="234">
        <v>118246.34040334</v>
      </c>
      <c r="F18" s="234">
        <v>824594.556647932</v>
      </c>
      <c r="G18" s="235"/>
    </row>
    <row r="19" spans="1:7">
      <c r="A19" s="231">
        <v>2006</v>
      </c>
      <c r="B19" s="233">
        <v>1369194.65358462</v>
      </c>
      <c r="C19" s="233">
        <v>609121.20255892</v>
      </c>
      <c r="D19" s="233">
        <v>760073.451025705</v>
      </c>
      <c r="E19" s="234">
        <v>137624.260054254</v>
      </c>
      <c r="F19" s="234">
        <v>897697.711079959</v>
      </c>
      <c r="G19" s="235"/>
    </row>
    <row r="20" spans="1:7">
      <c r="A20" s="231">
        <v>2007</v>
      </c>
      <c r="B20" s="233">
        <v>1539710.91093148</v>
      </c>
      <c r="C20" s="233">
        <v>688690.300035979</v>
      </c>
      <c r="D20" s="233">
        <v>851020.610895501</v>
      </c>
      <c r="E20" s="234">
        <v>154260.668408183</v>
      </c>
      <c r="F20" s="234">
        <v>1005281.27930368</v>
      </c>
      <c r="G20" s="235"/>
    </row>
    <row r="21" s="32" customFormat="1" ht="12.75" spans="1:17">
      <c r="A21" s="231">
        <v>2008</v>
      </c>
      <c r="B21" s="233">
        <v>1755053.2200443</v>
      </c>
      <c r="C21" s="233">
        <v>808929.843009174</v>
      </c>
      <c r="D21" s="233">
        <v>946123.377035127</v>
      </c>
      <c r="E21" s="234">
        <v>166193.76499687</v>
      </c>
      <c r="F21" s="234">
        <v>1112317.142032</v>
      </c>
      <c r="G21" s="235"/>
      <c r="H21" s="236"/>
      <c r="K21" s="252"/>
      <c r="L21" s="252"/>
      <c r="M21" s="252"/>
      <c r="N21" s="252"/>
      <c r="O21" s="252"/>
      <c r="P21" s="252"/>
      <c r="Q21" s="252"/>
    </row>
    <row r="22" s="32" customFormat="1" ht="12.75" spans="1:17">
      <c r="A22" s="231">
        <v>2009</v>
      </c>
      <c r="B22" s="233">
        <v>1868940.50146341</v>
      </c>
      <c r="C22" s="233">
        <v>874819.322330931</v>
      </c>
      <c r="D22" s="233">
        <v>994121.179132478</v>
      </c>
      <c r="E22" s="234">
        <v>177485.281579629</v>
      </c>
      <c r="F22" s="234">
        <v>1171606.46071211</v>
      </c>
      <c r="G22" s="235"/>
      <c r="H22" s="236"/>
      <c r="K22" s="252"/>
      <c r="L22" s="252"/>
      <c r="M22" s="252"/>
      <c r="N22" s="252"/>
      <c r="O22" s="252"/>
      <c r="P22" s="252"/>
      <c r="Q22" s="252"/>
    </row>
    <row r="23" s="32" customFormat="1" ht="12.75" spans="1:17">
      <c r="A23" s="231">
        <v>2010</v>
      </c>
      <c r="B23" s="233">
        <v>1932704.83487645</v>
      </c>
      <c r="C23" s="233">
        <v>863061.869903865</v>
      </c>
      <c r="D23" s="233">
        <v>1069642.96497259</v>
      </c>
      <c r="E23" s="234">
        <v>186592.304482993</v>
      </c>
      <c r="F23" s="234">
        <v>1256235.26945558</v>
      </c>
      <c r="G23" s="235"/>
      <c r="H23" s="236"/>
      <c r="K23" s="252"/>
      <c r="L23" s="252"/>
      <c r="M23" s="252"/>
      <c r="N23" s="252"/>
      <c r="O23" s="252"/>
      <c r="P23" s="252"/>
      <c r="Q23" s="252"/>
    </row>
    <row r="24" ht="12.75" spans="1:8">
      <c r="A24" s="231">
        <v>2011</v>
      </c>
      <c r="B24" s="237">
        <v>2063020.09024609</v>
      </c>
      <c r="C24" s="237">
        <v>938587.891310124</v>
      </c>
      <c r="D24" s="238">
        <v>1124432.19893597</v>
      </c>
      <c r="E24" s="234">
        <v>184565.707122164</v>
      </c>
      <c r="F24" s="234">
        <v>1308997.90605813</v>
      </c>
      <c r="G24" s="235"/>
      <c r="H24" s="236"/>
    </row>
    <row r="25" ht="12.75" spans="1:8">
      <c r="A25" s="231">
        <v>2012</v>
      </c>
      <c r="B25" s="238">
        <v>2079510.81439264</v>
      </c>
      <c r="C25" s="238">
        <v>933425.425379241</v>
      </c>
      <c r="D25" s="238">
        <v>1146085.3890134</v>
      </c>
      <c r="E25" s="234">
        <v>178791.984870861</v>
      </c>
      <c r="F25" s="234">
        <v>1324877.37388426</v>
      </c>
      <c r="G25" s="235"/>
      <c r="H25" s="236"/>
    </row>
    <row r="26" ht="12.75" spans="1:8">
      <c r="A26" s="231">
        <v>2013</v>
      </c>
      <c r="B26" s="238">
        <v>2155844.72694606</v>
      </c>
      <c r="C26" s="238">
        <v>978573.145936666</v>
      </c>
      <c r="D26" s="238">
        <v>1177271.58100939</v>
      </c>
      <c r="E26" s="239">
        <v>174975.257721037</v>
      </c>
      <c r="F26" s="239">
        <v>1352246.83873043</v>
      </c>
      <c r="G26" s="235"/>
      <c r="H26" s="236"/>
    </row>
    <row r="27" ht="12.75" spans="1:8">
      <c r="A27" s="231">
        <v>2014</v>
      </c>
      <c r="B27" s="238">
        <v>2168668.92606914</v>
      </c>
      <c r="C27" s="238">
        <v>966393.278796272</v>
      </c>
      <c r="D27" s="238">
        <v>1202275.64727287</v>
      </c>
      <c r="E27" s="239">
        <v>200220.459354407</v>
      </c>
      <c r="F27" s="239">
        <v>1402496.10662728</v>
      </c>
      <c r="G27" s="235"/>
      <c r="H27" s="236"/>
    </row>
    <row r="28" spans="1:7">
      <c r="A28" s="231">
        <v>2015</v>
      </c>
      <c r="B28" s="238">
        <v>2236225.0746212</v>
      </c>
      <c r="C28" s="238">
        <v>992157.622472533</v>
      </c>
      <c r="D28" s="238">
        <v>1244067.45214867</v>
      </c>
      <c r="E28" s="239">
        <v>200734.512000931</v>
      </c>
      <c r="F28" s="239">
        <v>1444801.9641496</v>
      </c>
      <c r="G28" s="235"/>
    </row>
    <row r="29" s="222" customFormat="1" spans="1:17">
      <c r="A29" s="231">
        <v>2016</v>
      </c>
      <c r="B29" s="238">
        <v>2301826.41854534</v>
      </c>
      <c r="C29" s="238">
        <v>1014706.20805685</v>
      </c>
      <c r="D29" s="238">
        <v>1287120.21048849</v>
      </c>
      <c r="E29" s="239">
        <v>201183.104119018</v>
      </c>
      <c r="F29" s="239">
        <v>1488303.31460751</v>
      </c>
      <c r="G29" s="235"/>
      <c r="K29" s="253"/>
      <c r="L29" s="253"/>
      <c r="M29" s="253"/>
      <c r="N29" s="253"/>
      <c r="O29" s="253"/>
      <c r="P29" s="253"/>
      <c r="Q29" s="253"/>
    </row>
    <row r="30" s="222" customFormat="1" spans="1:17">
      <c r="A30" s="231">
        <v>2017</v>
      </c>
      <c r="B30" s="233">
        <v>2389035.47917723</v>
      </c>
      <c r="C30" s="233">
        <v>1037449.910771</v>
      </c>
      <c r="D30" s="238">
        <v>1351585.56840623</v>
      </c>
      <c r="E30" s="239">
        <v>227470.22482448</v>
      </c>
      <c r="F30" s="239">
        <v>1579055.79323071</v>
      </c>
      <c r="G30" s="235"/>
      <c r="K30" s="253"/>
      <c r="L30" s="253"/>
      <c r="M30" s="253"/>
      <c r="N30" s="253"/>
      <c r="O30" s="253"/>
      <c r="P30" s="253"/>
      <c r="Q30" s="253"/>
    </row>
    <row r="31" spans="1:6">
      <c r="A31" s="240">
        <v>2018</v>
      </c>
      <c r="B31" s="241">
        <v>2484105.3544</v>
      </c>
      <c r="C31" s="241">
        <v>1054700.89232493</v>
      </c>
      <c r="D31" s="241">
        <v>1429404.46207506</v>
      </c>
      <c r="E31" s="242">
        <v>231416</v>
      </c>
      <c r="F31" s="243">
        <v>1660820.46207506</v>
      </c>
    </row>
    <row r="32" spans="1:6">
      <c r="A32" s="240">
        <v>2019</v>
      </c>
      <c r="B32" s="241">
        <v>2522272.44058</v>
      </c>
      <c r="C32" s="241">
        <v>1040001.85954</v>
      </c>
      <c r="D32" s="241">
        <v>1482270.58104</v>
      </c>
      <c r="E32" s="242">
        <v>229766.2</v>
      </c>
      <c r="F32" s="243">
        <v>1712036.78104</v>
      </c>
    </row>
    <row r="33" spans="1:6">
      <c r="A33" s="240">
        <v>2020</v>
      </c>
      <c r="B33" s="241">
        <v>2463943.54943</v>
      </c>
      <c r="C33" s="241">
        <v>1006740.0568</v>
      </c>
      <c r="D33" s="241">
        <v>1457203.49263</v>
      </c>
      <c r="E33" s="242">
        <v>198781</v>
      </c>
      <c r="F33" s="243">
        <v>1655984.49263</v>
      </c>
    </row>
    <row r="34" spans="1:6">
      <c r="A34" s="240">
        <v>2021</v>
      </c>
      <c r="B34" s="241">
        <v>2791808.00262</v>
      </c>
      <c r="C34" s="241">
        <v>1196340.26906</v>
      </c>
      <c r="D34" s="241">
        <v>1595467.73356</v>
      </c>
      <c r="E34" s="242">
        <v>271206</v>
      </c>
      <c r="F34" s="243">
        <v>1866673.73356</v>
      </c>
    </row>
    <row r="35" spans="1:6">
      <c r="A35" s="240">
        <v>2022</v>
      </c>
      <c r="B35" s="241">
        <v>3138570.85721</v>
      </c>
      <c r="C35" s="241">
        <v>1285087.05357</v>
      </c>
      <c r="D35" s="241">
        <v>1853483.80364</v>
      </c>
      <c r="E35" s="242">
        <v>296257</v>
      </c>
      <c r="F35" s="243">
        <v>2149740.80364</v>
      </c>
    </row>
    <row r="36" spans="1:6">
      <c r="A36" s="240" t="s">
        <v>24</v>
      </c>
      <c r="B36" s="241">
        <v>3385789.2261142</v>
      </c>
      <c r="C36" s="241">
        <v>1319266.31207944</v>
      </c>
      <c r="D36" s="241">
        <v>2066522.91403476</v>
      </c>
      <c r="E36" s="242">
        <v>303383</v>
      </c>
      <c r="F36" s="243">
        <v>2369905.91403476</v>
      </c>
    </row>
    <row r="37" spans="1:6">
      <c r="A37" s="36" t="s">
        <v>25</v>
      </c>
      <c r="B37" s="244"/>
      <c r="C37" s="244"/>
      <c r="D37" s="244"/>
      <c r="E37" s="245"/>
      <c r="F37" s="244"/>
    </row>
    <row r="38" spans="2:5">
      <c r="B38" s="246"/>
      <c r="C38" s="246"/>
      <c r="D38" s="246"/>
      <c r="E38" s="246"/>
    </row>
    <row r="39" spans="2:5">
      <c r="B39" s="247"/>
      <c r="C39" s="247"/>
      <c r="D39" s="247"/>
      <c r="E39" s="247"/>
    </row>
    <row r="41" spans="4:4">
      <c r="D41" s="247"/>
    </row>
    <row r="42" spans="2:5">
      <c r="B42" s="248"/>
      <c r="C42" s="248"/>
      <c r="D42" s="248"/>
      <c r="E42" s="248"/>
    </row>
    <row r="43" spans="3:5">
      <c r="C43" s="248"/>
      <c r="D43" s="248"/>
      <c r="E43" s="248"/>
    </row>
    <row r="44" spans="2:5">
      <c r="B44" s="248"/>
      <c r="C44" s="248"/>
      <c r="D44" s="248"/>
      <c r="E44" s="248"/>
    </row>
    <row r="45" spans="2:5">
      <c r="B45" s="248"/>
      <c r="C45" s="248"/>
      <c r="D45" s="248"/>
      <c r="E45" s="248"/>
    </row>
    <row r="46" spans="2:5">
      <c r="B46" s="248"/>
      <c r="C46" s="248"/>
      <c r="D46" s="248"/>
      <c r="E46" s="248"/>
    </row>
    <row r="47" spans="2:5">
      <c r="B47" s="248"/>
      <c r="C47" s="248"/>
      <c r="D47" s="248"/>
      <c r="E47" s="248"/>
    </row>
    <row r="48" spans="2:4">
      <c r="B48" s="249"/>
      <c r="C48" s="249"/>
      <c r="D48" s="249"/>
    </row>
    <row r="49" spans="2:4">
      <c r="B49" s="249"/>
      <c r="C49" s="249"/>
      <c r="D49" s="249"/>
    </row>
  </sheetData>
  <pageMargins left="0.75" right="0.75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B2:AG41"/>
  <sheetViews>
    <sheetView showGridLines="0" workbookViewId="0">
      <selection activeCell="J19" sqref="J19"/>
    </sheetView>
  </sheetViews>
  <sheetFormatPr defaultColWidth="9.14285714285714" defaultRowHeight="15"/>
  <cols>
    <col min="1" max="1" width="2.57142857142857" style="64" customWidth="1"/>
    <col min="2" max="2" width="5.85714285714286" style="64" customWidth="1"/>
    <col min="3" max="3" width="10.1428571428571" style="64" customWidth="1"/>
    <col min="4" max="4" width="52" style="64" customWidth="1"/>
    <col min="5" max="16" width="10.1428571428571" style="64" customWidth="1"/>
    <col min="17" max="19" width="10" style="64" customWidth="1"/>
    <col min="20" max="21" width="10.5714285714286" style="64" customWidth="1"/>
    <col min="22" max="24" width="9.71428571428571" style="64" customWidth="1"/>
    <col min="25" max="25" width="9.71428571428571" style="116" customWidth="1"/>
    <col min="26" max="29" width="10" style="116" customWidth="1"/>
    <col min="30" max="32" width="10" style="64" customWidth="1"/>
    <col min="33" max="33" width="39.5714285714286" style="64" customWidth="1"/>
    <col min="34" max="34" width="10.7142857142857" style="64" customWidth="1"/>
    <col min="35" max="35" width="13" customWidth="1"/>
    <col min="36" max="36" width="9.85714285714286" customWidth="1"/>
    <col min="37" max="16384" width="9.14285714285714" style="64"/>
  </cols>
  <sheetData>
    <row r="2" spans="2:3">
      <c r="B2" s="122" t="s">
        <v>41</v>
      </c>
      <c r="C2" s="122"/>
    </row>
    <row r="3" spans="2:30">
      <c r="B3" s="122" t="s">
        <v>42</v>
      </c>
      <c r="C3" s="122"/>
      <c r="T3" s="137"/>
      <c r="U3" s="137"/>
      <c r="V3" s="137"/>
      <c r="W3" s="137"/>
      <c r="X3" s="137"/>
      <c r="Y3" s="175"/>
      <c r="Z3" s="175"/>
      <c r="AA3" s="175"/>
      <c r="AB3" s="175"/>
      <c r="AC3" s="175"/>
      <c r="AD3" s="137"/>
    </row>
    <row r="4" spans="2:30">
      <c r="B4" s="122" t="s">
        <v>43</v>
      </c>
      <c r="C4" s="122"/>
      <c r="T4" s="138"/>
      <c r="U4" s="138"/>
      <c r="V4" s="138"/>
      <c r="W4" s="138"/>
      <c r="X4" s="138"/>
      <c r="Y4" s="176"/>
      <c r="Z4" s="176"/>
      <c r="AA4" s="176"/>
      <c r="AB4" s="176"/>
      <c r="AC4" s="176"/>
      <c r="AD4" s="138"/>
    </row>
    <row r="5" spans="22:29">
      <c r="V5" s="101"/>
      <c r="W5" s="101"/>
      <c r="X5" s="135"/>
      <c r="Y5" s="220"/>
      <c r="Z5" s="211"/>
      <c r="AA5" s="179"/>
      <c r="AB5" s="179"/>
      <c r="AC5" s="179"/>
    </row>
    <row r="6" spans="2:26">
      <c r="B6" s="4"/>
      <c r="C6" s="32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01"/>
      <c r="R6" s="101"/>
      <c r="S6" s="101"/>
      <c r="T6" s="101"/>
      <c r="U6" s="101"/>
      <c r="X6" s="135"/>
      <c r="Y6" s="211"/>
      <c r="Z6" s="211"/>
    </row>
    <row r="7" ht="15.75" spans="2:33">
      <c r="B7" s="4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G7" s="145" t="s">
        <v>44</v>
      </c>
    </row>
    <row r="8" ht="15.75" spans="2:33">
      <c r="B8" s="6" t="s">
        <v>45</v>
      </c>
      <c r="C8" s="6" t="s">
        <v>46</v>
      </c>
      <c r="D8" s="86" t="s">
        <v>47</v>
      </c>
      <c r="E8" s="66" t="s">
        <v>48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85"/>
      <c r="AG8" s="86" t="s">
        <v>49</v>
      </c>
    </row>
    <row r="9" ht="15.75" spans="2:33">
      <c r="B9" s="10" t="s">
        <v>50</v>
      </c>
      <c r="C9" s="10" t="s">
        <v>51</v>
      </c>
      <c r="D9" s="87"/>
      <c r="E9" s="70">
        <v>1996</v>
      </c>
      <c r="F9" s="38">
        <v>1997</v>
      </c>
      <c r="G9" s="70">
        <v>1998</v>
      </c>
      <c r="H9" s="38">
        <v>1999</v>
      </c>
      <c r="I9" s="70">
        <v>2000</v>
      </c>
      <c r="J9" s="38">
        <v>2001</v>
      </c>
      <c r="K9" s="70">
        <v>2002</v>
      </c>
      <c r="L9" s="38">
        <v>2003</v>
      </c>
      <c r="M9" s="70">
        <v>2004</v>
      </c>
      <c r="N9" s="38">
        <v>2005</v>
      </c>
      <c r="O9" s="70">
        <v>2006</v>
      </c>
      <c r="P9" s="38">
        <v>2007</v>
      </c>
      <c r="Q9" s="70">
        <v>2008</v>
      </c>
      <c r="R9" s="38">
        <v>2009</v>
      </c>
      <c r="S9" s="38">
        <v>2010</v>
      </c>
      <c r="T9" s="38">
        <v>2011</v>
      </c>
      <c r="U9" s="38">
        <v>2012</v>
      </c>
      <c r="V9" s="39">
        <v>2013</v>
      </c>
      <c r="W9" s="39">
        <v>2014</v>
      </c>
      <c r="X9" s="39">
        <v>2015</v>
      </c>
      <c r="Y9" s="43">
        <v>2016</v>
      </c>
      <c r="Z9" s="43">
        <v>2017</v>
      </c>
      <c r="AA9" s="43">
        <v>2018</v>
      </c>
      <c r="AB9" s="43">
        <v>2019</v>
      </c>
      <c r="AC9" s="43">
        <v>2020</v>
      </c>
      <c r="AD9" s="43">
        <v>2021</v>
      </c>
      <c r="AE9" s="43">
        <v>2022</v>
      </c>
      <c r="AF9" s="43" t="s">
        <v>24</v>
      </c>
      <c r="AG9" s="87"/>
    </row>
    <row r="10" spans="2:33">
      <c r="B10" s="18" t="s">
        <v>52</v>
      </c>
      <c r="C10" s="19" t="s">
        <v>53</v>
      </c>
      <c r="D10" s="20" t="s">
        <v>54</v>
      </c>
      <c r="E10" s="194">
        <v>163815.930380948</v>
      </c>
      <c r="F10" s="195">
        <v>150953.155021996</v>
      </c>
      <c r="G10" s="195">
        <v>158895.197024058</v>
      </c>
      <c r="H10" s="195">
        <v>165017.324224481</v>
      </c>
      <c r="I10" s="195">
        <v>175299.939595896</v>
      </c>
      <c r="J10" s="195">
        <v>180918.137865681</v>
      </c>
      <c r="K10" s="195">
        <v>188582.09622231</v>
      </c>
      <c r="L10" s="195">
        <v>206733.96856835</v>
      </c>
      <c r="M10" s="195">
        <v>211070.954486596</v>
      </c>
      <c r="N10" s="195">
        <v>211826.489268527</v>
      </c>
      <c r="O10" s="195">
        <v>219101.394032849</v>
      </c>
      <c r="P10" s="195">
        <v>232517.109952375</v>
      </c>
      <c r="Q10" s="195">
        <v>255260.75278589</v>
      </c>
      <c r="R10" s="195">
        <v>265307.187073581</v>
      </c>
      <c r="S10" s="195">
        <v>301442.428316338</v>
      </c>
      <c r="T10" s="195">
        <v>321302.401128044</v>
      </c>
      <c r="U10" s="195">
        <v>337499.711944695</v>
      </c>
      <c r="V10" s="195">
        <v>365835.467445372</v>
      </c>
      <c r="W10" s="195">
        <v>382826.785671948</v>
      </c>
      <c r="X10" s="195">
        <v>390620.675420579</v>
      </c>
      <c r="Y10" s="204">
        <v>403189.91198041</v>
      </c>
      <c r="Z10" s="204">
        <v>406409.927599959</v>
      </c>
      <c r="AA10" s="204">
        <v>414745.74975</v>
      </c>
      <c r="AB10" s="204">
        <v>431792.38991</v>
      </c>
      <c r="AC10" s="204">
        <v>439962.19359</v>
      </c>
      <c r="AD10" s="204">
        <v>465570.66217</v>
      </c>
      <c r="AE10" s="204">
        <v>511510.73008</v>
      </c>
      <c r="AF10" s="204">
        <v>539802.594134934</v>
      </c>
      <c r="AG10" s="88" t="s">
        <v>55</v>
      </c>
    </row>
    <row r="11" spans="2:33">
      <c r="B11" s="18" t="s">
        <v>56</v>
      </c>
      <c r="C11" s="19" t="s">
        <v>57</v>
      </c>
      <c r="D11" s="20" t="s">
        <v>58</v>
      </c>
      <c r="E11" s="170">
        <v>6526.04899244559</v>
      </c>
      <c r="F11" s="171">
        <v>5665.17271669682</v>
      </c>
      <c r="G11" s="171">
        <v>6295.43115497435</v>
      </c>
      <c r="H11" s="171">
        <v>6681.22120739041</v>
      </c>
      <c r="I11" s="171">
        <v>7426.04301073222</v>
      </c>
      <c r="J11" s="171">
        <v>8889.97502080475</v>
      </c>
      <c r="K11" s="171">
        <v>7572.44214885524</v>
      </c>
      <c r="L11" s="171">
        <v>8502.80135796499</v>
      </c>
      <c r="M11" s="171">
        <v>10403.8039125669</v>
      </c>
      <c r="N11" s="171">
        <v>16496.3025721812</v>
      </c>
      <c r="O11" s="171">
        <v>17772.5429576461</v>
      </c>
      <c r="P11" s="171">
        <v>23576.7966433484</v>
      </c>
      <c r="Q11" s="171">
        <v>32081.4569630076</v>
      </c>
      <c r="R11" s="171">
        <v>28613.3114053263</v>
      </c>
      <c r="S11" s="171">
        <v>48198.2930974799</v>
      </c>
      <c r="T11" s="171">
        <v>74057.2978037857</v>
      </c>
      <c r="U11" s="171">
        <v>106742.543941303</v>
      </c>
      <c r="V11" s="171">
        <v>117772.76335196</v>
      </c>
      <c r="W11" s="171">
        <v>117165.389273421</v>
      </c>
      <c r="X11" s="171">
        <v>85060.038865586</v>
      </c>
      <c r="Y11" s="182">
        <v>65088.4252066759</v>
      </c>
      <c r="Z11" s="182">
        <v>66671.1687161072</v>
      </c>
      <c r="AA11" s="182">
        <v>78345.90156</v>
      </c>
      <c r="AB11" s="182">
        <v>76488.00223</v>
      </c>
      <c r="AC11" s="182">
        <v>50761.81218</v>
      </c>
      <c r="AD11" s="182">
        <v>69951.43283</v>
      </c>
      <c r="AE11" s="182">
        <v>88645.06819</v>
      </c>
      <c r="AF11" s="182">
        <v>69715.973176163</v>
      </c>
      <c r="AG11" s="57" t="s">
        <v>59</v>
      </c>
    </row>
    <row r="12" spans="2:33">
      <c r="B12" s="18" t="s">
        <v>60</v>
      </c>
      <c r="C12" s="19" t="s">
        <v>61</v>
      </c>
      <c r="D12" s="20" t="s">
        <v>62</v>
      </c>
      <c r="E12" s="170">
        <v>52809.9001035473</v>
      </c>
      <c r="F12" s="171">
        <v>52928.2411072028</v>
      </c>
      <c r="G12" s="171">
        <v>58876.2300544014</v>
      </c>
      <c r="H12" s="171">
        <v>61215.0394228622</v>
      </c>
      <c r="I12" s="171">
        <v>70428.0989231097</v>
      </c>
      <c r="J12" s="171">
        <v>69089.9212558392</v>
      </c>
      <c r="K12" s="171">
        <v>74604.391170991</v>
      </c>
      <c r="L12" s="171">
        <v>92578.2408318419</v>
      </c>
      <c r="M12" s="171">
        <v>99709.321399548</v>
      </c>
      <c r="N12" s="171">
        <v>113206.589830707</v>
      </c>
      <c r="O12" s="171">
        <v>135937.510869233</v>
      </c>
      <c r="P12" s="171">
        <v>169032.114260712</v>
      </c>
      <c r="Q12" s="171">
        <v>184747.225478165</v>
      </c>
      <c r="R12" s="171">
        <v>196266.767274399</v>
      </c>
      <c r="S12" s="171">
        <v>224328.220957493</v>
      </c>
      <c r="T12" s="171">
        <v>246577.950032362</v>
      </c>
      <c r="U12" s="171">
        <v>232122.203687443</v>
      </c>
      <c r="V12" s="171">
        <v>236697.695822216</v>
      </c>
      <c r="W12" s="171">
        <v>250523.760565196</v>
      </c>
      <c r="X12" s="171">
        <v>257803.973649725</v>
      </c>
      <c r="Y12" s="182">
        <v>260939.593148892</v>
      </c>
      <c r="Z12" s="182">
        <v>272616.84586073</v>
      </c>
      <c r="AA12" s="182">
        <v>287581.76464</v>
      </c>
      <c r="AB12" s="182">
        <v>292697.3817</v>
      </c>
      <c r="AC12" s="182">
        <v>299151.28424</v>
      </c>
      <c r="AD12" s="182">
        <v>343840.08693</v>
      </c>
      <c r="AE12" s="182">
        <v>405553.86007</v>
      </c>
      <c r="AF12" s="182">
        <v>395211.501129076</v>
      </c>
      <c r="AG12" s="57" t="s">
        <v>63</v>
      </c>
    </row>
    <row r="13" spans="2:33">
      <c r="B13" s="18" t="s">
        <v>64</v>
      </c>
      <c r="C13" s="19">
        <v>35</v>
      </c>
      <c r="D13" s="20" t="s">
        <v>65</v>
      </c>
      <c r="E13" s="170">
        <v>13519.2136907553</v>
      </c>
      <c r="F13" s="171">
        <v>11284.254669952</v>
      </c>
      <c r="G13" s="171">
        <v>11564.137358878</v>
      </c>
      <c r="H13" s="171">
        <v>12337.6011208854</v>
      </c>
      <c r="I13" s="171">
        <v>20729.9319599433</v>
      </c>
      <c r="J13" s="171">
        <v>21899.1916100288</v>
      </c>
      <c r="K13" s="171">
        <v>20168.3382827993</v>
      </c>
      <c r="L13" s="171">
        <v>22437.7821426258</v>
      </c>
      <c r="M13" s="171">
        <v>27006.4151776469</v>
      </c>
      <c r="N13" s="171">
        <v>28268.2082871061</v>
      </c>
      <c r="O13" s="171">
        <v>28887.3522207006</v>
      </c>
      <c r="P13" s="171">
        <v>23277.4286066702</v>
      </c>
      <c r="Q13" s="171">
        <v>27257.1166078109</v>
      </c>
      <c r="R13" s="171">
        <v>31873.8235109524</v>
      </c>
      <c r="S13" s="171">
        <v>52295.1252035691</v>
      </c>
      <c r="T13" s="171">
        <v>35992.2287172116</v>
      </c>
      <c r="U13" s="171">
        <v>32863.196517436</v>
      </c>
      <c r="V13" s="171">
        <v>38182.844352641</v>
      </c>
      <c r="W13" s="171">
        <v>37372.6489067404</v>
      </c>
      <c r="X13" s="171">
        <v>56377.7106727886</v>
      </c>
      <c r="Y13" s="182">
        <v>62859.3858220154</v>
      </c>
      <c r="Z13" s="182">
        <v>43401.9465958652</v>
      </c>
      <c r="AA13" s="182">
        <v>62092.30685</v>
      </c>
      <c r="AB13" s="182">
        <v>50688.515936806</v>
      </c>
      <c r="AC13" s="182">
        <v>47889.38725</v>
      </c>
      <c r="AD13" s="182">
        <v>52684.5860277038</v>
      </c>
      <c r="AE13" s="182">
        <v>58438.6003265541</v>
      </c>
      <c r="AF13" s="182">
        <v>80432.1686090193</v>
      </c>
      <c r="AG13" s="57" t="s">
        <v>66</v>
      </c>
    </row>
    <row r="14" ht="24" spans="2:33">
      <c r="B14" s="18" t="s">
        <v>67</v>
      </c>
      <c r="C14" s="19" t="s">
        <v>68</v>
      </c>
      <c r="D14" s="20" t="s">
        <v>69</v>
      </c>
      <c r="E14" s="170">
        <v>3634.98812298469</v>
      </c>
      <c r="F14" s="171">
        <v>3604.45098037766</v>
      </c>
      <c r="G14" s="171">
        <v>4134.15073193194</v>
      </c>
      <c r="H14" s="171">
        <v>4419.85978000294</v>
      </c>
      <c r="I14" s="171">
        <v>6064.65717167682</v>
      </c>
      <c r="J14" s="171">
        <v>6344.51514017882</v>
      </c>
      <c r="K14" s="171">
        <v>6573.27664921402</v>
      </c>
      <c r="L14" s="171">
        <v>7008.64910343298</v>
      </c>
      <c r="M14" s="171">
        <v>10418.1139980335</v>
      </c>
      <c r="N14" s="171">
        <v>12138.6222668737</v>
      </c>
      <c r="O14" s="171">
        <v>13149.6608530205</v>
      </c>
      <c r="P14" s="171">
        <v>15063.0319898528</v>
      </c>
      <c r="Q14" s="171">
        <v>14221.3862817503</v>
      </c>
      <c r="R14" s="171">
        <v>15127.3041243404</v>
      </c>
      <c r="S14" s="171">
        <v>20989.2962936999</v>
      </c>
      <c r="T14" s="171">
        <v>26098.5845128199</v>
      </c>
      <c r="U14" s="171">
        <v>19596.2087767251</v>
      </c>
      <c r="V14" s="171">
        <v>25793.7959769711</v>
      </c>
      <c r="W14" s="171">
        <v>20112.8044934686</v>
      </c>
      <c r="X14" s="171">
        <v>20511.736559281</v>
      </c>
      <c r="Y14" s="182">
        <v>19139.6336129703</v>
      </c>
      <c r="Z14" s="182">
        <v>23025.9304110505</v>
      </c>
      <c r="AA14" s="182">
        <v>24837.84027</v>
      </c>
      <c r="AB14" s="182">
        <v>25777.160903194</v>
      </c>
      <c r="AC14" s="182">
        <v>27216.24229</v>
      </c>
      <c r="AD14" s="182">
        <v>32987.4393922962</v>
      </c>
      <c r="AE14" s="182">
        <v>40863.8176634459</v>
      </c>
      <c r="AF14" s="182">
        <v>34656.3190608122</v>
      </c>
      <c r="AG14" s="57" t="s">
        <v>70</v>
      </c>
    </row>
    <row r="15" spans="2:33">
      <c r="B15" s="18" t="s">
        <v>71</v>
      </c>
      <c r="C15" s="19" t="s">
        <v>72</v>
      </c>
      <c r="D15" s="20" t="s">
        <v>73</v>
      </c>
      <c r="E15" s="170">
        <v>73012.8061832239</v>
      </c>
      <c r="F15" s="171">
        <v>66938.0932169953</v>
      </c>
      <c r="G15" s="171">
        <v>87011.0670501079</v>
      </c>
      <c r="H15" s="171">
        <v>120089.132858151</v>
      </c>
      <c r="I15" s="171">
        <v>165727.133525087</v>
      </c>
      <c r="J15" s="171">
        <v>213161.823079252</v>
      </c>
      <c r="K15" s="171">
        <v>234154.801861892</v>
      </c>
      <c r="L15" s="171">
        <v>256816.425476224</v>
      </c>
      <c r="M15" s="171">
        <v>299799.916399702</v>
      </c>
      <c r="N15" s="171">
        <v>329403.951277835</v>
      </c>
      <c r="O15" s="171">
        <v>361907.88980628</v>
      </c>
      <c r="P15" s="171">
        <v>395644.858760608</v>
      </c>
      <c r="Q15" s="171">
        <v>478779.351256252</v>
      </c>
      <c r="R15" s="171">
        <v>500860.660882557</v>
      </c>
      <c r="S15" s="171">
        <v>396844.487855758</v>
      </c>
      <c r="T15" s="171">
        <v>418653.823996376</v>
      </c>
      <c r="U15" s="171">
        <v>397195.165861411</v>
      </c>
      <c r="V15" s="171">
        <v>389881.889824464</v>
      </c>
      <c r="W15" s="171">
        <v>340487.115383115</v>
      </c>
      <c r="X15" s="171">
        <v>359126.063040105</v>
      </c>
      <c r="Y15" s="182">
        <v>363984.15187516</v>
      </c>
      <c r="Z15" s="182">
        <v>388504.884634256</v>
      </c>
      <c r="AA15" s="182">
        <v>385602.69698</v>
      </c>
      <c r="AB15" s="182">
        <v>383452.94839</v>
      </c>
      <c r="AC15" s="182">
        <v>383820.87618</v>
      </c>
      <c r="AD15" s="182">
        <v>455437.96057</v>
      </c>
      <c r="AE15" s="182">
        <v>480772.64684</v>
      </c>
      <c r="AF15" s="182">
        <v>538721.4465202</v>
      </c>
      <c r="AG15" s="57" t="s">
        <v>74</v>
      </c>
    </row>
    <row r="16" ht="24" spans="2:33">
      <c r="B16" s="18" t="s">
        <v>75</v>
      </c>
      <c r="C16" s="19" t="s">
        <v>76</v>
      </c>
      <c r="D16" s="20" t="s">
        <v>77</v>
      </c>
      <c r="E16" s="170">
        <v>99495.4210031733</v>
      </c>
      <c r="F16" s="171">
        <v>101150.686367694</v>
      </c>
      <c r="G16" s="171">
        <v>118296.316213947</v>
      </c>
      <c r="H16" s="171">
        <v>146375.39255536</v>
      </c>
      <c r="I16" s="171">
        <v>150056.612680879</v>
      </c>
      <c r="J16" s="171">
        <v>156760.021707543</v>
      </c>
      <c r="K16" s="171">
        <v>171759.158114887</v>
      </c>
      <c r="L16" s="171">
        <v>158523.248772223</v>
      </c>
      <c r="M16" s="171">
        <v>169050.972310624</v>
      </c>
      <c r="N16" s="171">
        <v>173587.642324387</v>
      </c>
      <c r="O16" s="171">
        <v>185272.455819046</v>
      </c>
      <c r="P16" s="171">
        <v>205978.373992871</v>
      </c>
      <c r="Q16" s="171">
        <v>220681.645914607</v>
      </c>
      <c r="R16" s="171">
        <v>236909.675503536</v>
      </c>
      <c r="S16" s="171">
        <v>252541.659040658</v>
      </c>
      <c r="T16" s="171">
        <v>267050.6977774</v>
      </c>
      <c r="U16" s="171">
        <v>271225.229128495</v>
      </c>
      <c r="V16" s="171">
        <v>277425.254466295</v>
      </c>
      <c r="W16" s="171">
        <v>284015.423204068</v>
      </c>
      <c r="X16" s="171">
        <v>286082.887499012</v>
      </c>
      <c r="Y16" s="182">
        <v>292912.749974501</v>
      </c>
      <c r="Z16" s="182">
        <v>300608.529924161</v>
      </c>
      <c r="AA16" s="182">
        <v>309917.24668</v>
      </c>
      <c r="AB16" s="182">
        <v>303374.13478</v>
      </c>
      <c r="AC16" s="182">
        <v>285495.22104</v>
      </c>
      <c r="AD16" s="182">
        <v>321074.02832</v>
      </c>
      <c r="AE16" s="182">
        <v>355186.86231</v>
      </c>
      <c r="AF16" s="182">
        <v>382558.135059786</v>
      </c>
      <c r="AG16" s="57" t="s">
        <v>78</v>
      </c>
    </row>
    <row r="17" spans="2:33">
      <c r="B17" s="18" t="s">
        <v>79</v>
      </c>
      <c r="C17" s="19" t="s">
        <v>80</v>
      </c>
      <c r="D17" s="20" t="s">
        <v>81</v>
      </c>
      <c r="E17" s="170">
        <v>10372.3941214067</v>
      </c>
      <c r="F17" s="171">
        <v>11101.5851965893</v>
      </c>
      <c r="G17" s="171">
        <v>18219.5178236418</v>
      </c>
      <c r="H17" s="171">
        <v>22151.5484246875</v>
      </c>
      <c r="I17" s="171">
        <v>22617.3744833537</v>
      </c>
      <c r="J17" s="171">
        <v>23980.9044387987</v>
      </c>
      <c r="K17" s="171">
        <v>26999.3359539233</v>
      </c>
      <c r="L17" s="171">
        <v>23921.2772438384</v>
      </c>
      <c r="M17" s="171">
        <v>31866.3728282834</v>
      </c>
      <c r="N17" s="171">
        <v>37369.1142005506</v>
      </c>
      <c r="O17" s="171">
        <v>40438.7855455101</v>
      </c>
      <c r="P17" s="171">
        <v>52905.2535617993</v>
      </c>
      <c r="Q17" s="171">
        <v>62621.1941621023</v>
      </c>
      <c r="R17" s="171">
        <v>72255.2554079229</v>
      </c>
      <c r="S17" s="171">
        <v>80756.946369562</v>
      </c>
      <c r="T17" s="171">
        <v>98415.1092184265</v>
      </c>
      <c r="U17" s="171">
        <v>89008.1407890316</v>
      </c>
      <c r="V17" s="171">
        <v>78373.4802061074</v>
      </c>
      <c r="W17" s="171">
        <v>66089.976292545</v>
      </c>
      <c r="X17" s="171">
        <v>67743.9047922062</v>
      </c>
      <c r="Y17" s="182">
        <v>70670.0459078675</v>
      </c>
      <c r="Z17" s="182">
        <v>78390.2390888331</v>
      </c>
      <c r="AA17" s="182">
        <v>84488.47622</v>
      </c>
      <c r="AB17" s="182">
        <v>85565.61513</v>
      </c>
      <c r="AC17" s="182">
        <v>87731.82107</v>
      </c>
      <c r="AD17" s="182">
        <v>104193.50219</v>
      </c>
      <c r="AE17" s="182">
        <v>130276.9354</v>
      </c>
      <c r="AF17" s="182">
        <v>131430.349723233</v>
      </c>
      <c r="AG17" s="57" t="s">
        <v>82</v>
      </c>
    </row>
    <row r="18" spans="2:33">
      <c r="B18" s="18" t="s">
        <v>83</v>
      </c>
      <c r="C18" s="19" t="s">
        <v>84</v>
      </c>
      <c r="D18" s="20" t="s">
        <v>85</v>
      </c>
      <c r="E18" s="170">
        <v>21165.4086132132</v>
      </c>
      <c r="F18" s="171">
        <v>21898.8054316353</v>
      </c>
      <c r="G18" s="171">
        <v>24414.8970740154</v>
      </c>
      <c r="H18" s="171">
        <v>33421.9608038764</v>
      </c>
      <c r="I18" s="171">
        <v>28030.4826103001</v>
      </c>
      <c r="J18" s="171">
        <v>26753.4319870951</v>
      </c>
      <c r="K18" s="171">
        <v>25593.3112977443</v>
      </c>
      <c r="L18" s="171">
        <v>26171.2654490759</v>
      </c>
      <c r="M18" s="171">
        <v>27771.134869652</v>
      </c>
      <c r="N18" s="171">
        <v>31984.0023060029</v>
      </c>
      <c r="O18" s="171">
        <v>32404.9243044177</v>
      </c>
      <c r="P18" s="171">
        <v>37435.8083007568</v>
      </c>
      <c r="Q18" s="171">
        <v>39281.6517646555</v>
      </c>
      <c r="R18" s="171">
        <v>43709.7697420699</v>
      </c>
      <c r="S18" s="171">
        <v>46702.1588423025</v>
      </c>
      <c r="T18" s="171">
        <v>41165.3461981158</v>
      </c>
      <c r="U18" s="171">
        <v>43737.124077257</v>
      </c>
      <c r="V18" s="171">
        <v>42113.722764473</v>
      </c>
      <c r="W18" s="171">
        <v>44455.0863958778</v>
      </c>
      <c r="X18" s="171">
        <v>50331.5672806216</v>
      </c>
      <c r="Y18" s="182">
        <v>57542.0873499892</v>
      </c>
      <c r="Z18" s="182">
        <v>64558.69577446</v>
      </c>
      <c r="AA18" s="182">
        <v>70726.66984</v>
      </c>
      <c r="AB18" s="182">
        <v>80271.05769</v>
      </c>
      <c r="AC18" s="182">
        <v>58407.95748</v>
      </c>
      <c r="AD18" s="182">
        <v>84269.67988</v>
      </c>
      <c r="AE18" s="182">
        <v>102822.45194</v>
      </c>
      <c r="AF18" s="182">
        <v>137900.033554023</v>
      </c>
      <c r="AG18" s="57" t="s">
        <v>86</v>
      </c>
    </row>
    <row r="19" spans="2:33">
      <c r="B19" s="18" t="s">
        <v>87</v>
      </c>
      <c r="C19" s="19" t="s">
        <v>88</v>
      </c>
      <c r="D19" s="20" t="s">
        <v>89</v>
      </c>
      <c r="E19" s="170">
        <v>6703.06827086679</v>
      </c>
      <c r="F19" s="171">
        <v>9567.5931583378</v>
      </c>
      <c r="G19" s="171">
        <v>13094.547062641</v>
      </c>
      <c r="H19" s="171">
        <v>16748.2552821529</v>
      </c>
      <c r="I19" s="171">
        <v>18910.9272852159</v>
      </c>
      <c r="J19" s="171">
        <v>33604.4127764823</v>
      </c>
      <c r="K19" s="171">
        <v>44531.1864442433</v>
      </c>
      <c r="L19" s="171">
        <v>53082.5161126944</v>
      </c>
      <c r="M19" s="171">
        <v>60468.390337814</v>
      </c>
      <c r="N19" s="171">
        <v>65876.2469903471</v>
      </c>
      <c r="O19" s="171">
        <v>68666.3037393912</v>
      </c>
      <c r="P19" s="171">
        <v>79456.1237557426</v>
      </c>
      <c r="Q19" s="171">
        <v>88312.249432174</v>
      </c>
      <c r="R19" s="171">
        <v>96675.1747615197</v>
      </c>
      <c r="S19" s="171">
        <v>94243.5531311024</v>
      </c>
      <c r="T19" s="171">
        <v>97737.7241263149</v>
      </c>
      <c r="U19" s="171">
        <v>94053.2504692334</v>
      </c>
      <c r="V19" s="171">
        <v>94584.5185559429</v>
      </c>
      <c r="W19" s="171">
        <v>93220.6543441072</v>
      </c>
      <c r="X19" s="171">
        <v>100628.309774046</v>
      </c>
      <c r="Y19" s="182">
        <v>109661.159677777</v>
      </c>
      <c r="Z19" s="182">
        <v>111424.420485308</v>
      </c>
      <c r="AA19" s="182">
        <v>101057.55677</v>
      </c>
      <c r="AB19" s="182">
        <v>106541.37883</v>
      </c>
      <c r="AC19" s="182">
        <v>120980.03014</v>
      </c>
      <c r="AD19" s="182">
        <v>132154.68382</v>
      </c>
      <c r="AE19" s="182">
        <v>133900.44536</v>
      </c>
      <c r="AF19" s="182">
        <v>141327.349271304</v>
      </c>
      <c r="AG19" s="57" t="s">
        <v>90</v>
      </c>
    </row>
    <row r="20" spans="2:33">
      <c r="B20" s="18" t="s">
        <v>91</v>
      </c>
      <c r="C20" s="19" t="s">
        <v>92</v>
      </c>
      <c r="D20" s="20" t="s">
        <v>93</v>
      </c>
      <c r="E20" s="170">
        <v>3918.26561648012</v>
      </c>
      <c r="F20" s="171">
        <v>724.828277514049</v>
      </c>
      <c r="G20" s="171">
        <v>2280.45733268807</v>
      </c>
      <c r="H20" s="171">
        <v>6388.23083976165</v>
      </c>
      <c r="I20" s="171">
        <v>10544.0715771658</v>
      </c>
      <c r="J20" s="171">
        <v>13362.7434024536</v>
      </c>
      <c r="K20" s="171">
        <v>13479.5769667073</v>
      </c>
      <c r="L20" s="171">
        <v>16901.4082021308</v>
      </c>
      <c r="M20" s="171">
        <v>20150.1681941939</v>
      </c>
      <c r="N20" s="171">
        <v>26433.0957874623</v>
      </c>
      <c r="O20" s="171">
        <v>29268.1927762213</v>
      </c>
      <c r="P20" s="171">
        <v>36284.5074248606</v>
      </c>
      <c r="Q20" s="171">
        <v>46082.0621329715</v>
      </c>
      <c r="R20" s="171">
        <v>41110.5145478285</v>
      </c>
      <c r="S20" s="171">
        <v>45738.7868853526</v>
      </c>
      <c r="T20" s="171">
        <v>50842.4064361393</v>
      </c>
      <c r="U20" s="171">
        <v>50480.7812466676</v>
      </c>
      <c r="V20" s="171">
        <v>49230.9231478145</v>
      </c>
      <c r="W20" s="171">
        <v>55132.0121268621</v>
      </c>
      <c r="X20" s="171">
        <v>60680.573810914</v>
      </c>
      <c r="Y20" s="182">
        <v>57524.9481735143</v>
      </c>
      <c r="Z20" s="182">
        <v>60747.3569879652</v>
      </c>
      <c r="AA20" s="182">
        <v>60483.58889</v>
      </c>
      <c r="AB20" s="182">
        <v>62077.21096</v>
      </c>
      <c r="AC20" s="182">
        <v>60896.03159</v>
      </c>
      <c r="AD20" s="182">
        <v>68760.19016</v>
      </c>
      <c r="AE20" s="182">
        <v>74212.2569</v>
      </c>
      <c r="AF20" s="182">
        <v>83428.31276405</v>
      </c>
      <c r="AG20" s="57" t="s">
        <v>94</v>
      </c>
    </row>
    <row r="21" spans="2:33">
      <c r="B21" s="18" t="s">
        <v>95</v>
      </c>
      <c r="C21" s="19">
        <v>68</v>
      </c>
      <c r="D21" s="20" t="s">
        <v>96</v>
      </c>
      <c r="E21" s="170">
        <v>21771.0550274871</v>
      </c>
      <c r="F21" s="171">
        <v>25888.059582809</v>
      </c>
      <c r="G21" s="171">
        <v>31647.0440036381</v>
      </c>
      <c r="H21" s="171">
        <v>35639.4055720703</v>
      </c>
      <c r="I21" s="171">
        <v>42804.1708656494</v>
      </c>
      <c r="J21" s="171">
        <v>49350.3749152243</v>
      </c>
      <c r="K21" s="171">
        <v>52320.1219017354</v>
      </c>
      <c r="L21" s="171">
        <v>54980.8595210395</v>
      </c>
      <c r="M21" s="171">
        <v>60037.5196393723</v>
      </c>
      <c r="N21" s="171">
        <v>65987.6264138463</v>
      </c>
      <c r="O21" s="171">
        <v>71329.6431480159</v>
      </c>
      <c r="P21" s="171">
        <v>77029.8481872686</v>
      </c>
      <c r="Q21" s="171">
        <v>83410.9517595486</v>
      </c>
      <c r="R21" s="171">
        <v>86544.6847631209</v>
      </c>
      <c r="S21" s="171">
        <v>87703.1522927657</v>
      </c>
      <c r="T21" s="171">
        <v>89584.0228543691</v>
      </c>
      <c r="U21" s="171">
        <v>91660.6809881841</v>
      </c>
      <c r="V21" s="171">
        <v>98286.8045765879</v>
      </c>
      <c r="W21" s="171">
        <v>96463.3308093199</v>
      </c>
      <c r="X21" s="171">
        <v>96910.773372707</v>
      </c>
      <c r="Y21" s="182">
        <v>98417.3978128648</v>
      </c>
      <c r="Z21" s="182">
        <v>101851.110727102</v>
      </c>
      <c r="AA21" s="182">
        <v>101967.51681</v>
      </c>
      <c r="AB21" s="182">
        <v>110041.72636</v>
      </c>
      <c r="AC21" s="182">
        <v>114953.84047</v>
      </c>
      <c r="AD21" s="182">
        <v>129593.4203</v>
      </c>
      <c r="AE21" s="182">
        <v>134873.93018</v>
      </c>
      <c r="AF21" s="182">
        <v>138297.115124608</v>
      </c>
      <c r="AG21" s="57" t="s">
        <v>97</v>
      </c>
    </row>
    <row r="22" spans="2:33">
      <c r="B22" s="18" t="s">
        <v>98</v>
      </c>
      <c r="C22" s="19" t="s">
        <v>99</v>
      </c>
      <c r="D22" s="20" t="s">
        <v>100</v>
      </c>
      <c r="E22" s="170">
        <v>2952.62406915395</v>
      </c>
      <c r="F22" s="171">
        <v>3087.20947831861</v>
      </c>
      <c r="G22" s="171">
        <v>5509.13776217614</v>
      </c>
      <c r="H22" s="171">
        <v>7369.47131509633</v>
      </c>
      <c r="I22" s="171">
        <v>9431.76698572864</v>
      </c>
      <c r="J22" s="171">
        <v>11309.8969880539</v>
      </c>
      <c r="K22" s="171">
        <v>16291.6559345066</v>
      </c>
      <c r="L22" s="171">
        <v>17797.7462689386</v>
      </c>
      <c r="M22" s="171">
        <v>18748.0090918575</v>
      </c>
      <c r="N22" s="171">
        <v>19881.4443371015</v>
      </c>
      <c r="O22" s="171">
        <v>25397.8086269156</v>
      </c>
      <c r="P22" s="171">
        <v>30106.4455948198</v>
      </c>
      <c r="Q22" s="171">
        <v>34574.598130287</v>
      </c>
      <c r="R22" s="171">
        <v>44718.8242939991</v>
      </c>
      <c r="S22" s="171">
        <v>45700.7412966669</v>
      </c>
      <c r="T22" s="171">
        <v>47101.0530739886</v>
      </c>
      <c r="U22" s="171">
        <v>55509.5080988953</v>
      </c>
      <c r="V22" s="171">
        <v>64771.9274311835</v>
      </c>
      <c r="W22" s="171">
        <v>76708.4472882337</v>
      </c>
      <c r="X22" s="171">
        <v>79756.091421408</v>
      </c>
      <c r="Y22" s="182">
        <v>87200.5120000445</v>
      </c>
      <c r="Z22" s="182">
        <v>109077.909429673</v>
      </c>
      <c r="AA22" s="182">
        <v>119067.4203</v>
      </c>
      <c r="AB22" s="182">
        <v>109987.02895</v>
      </c>
      <c r="AC22" s="182">
        <v>96501.24463</v>
      </c>
      <c r="AD22" s="182">
        <v>93956.77879</v>
      </c>
      <c r="AE22" s="182">
        <v>119108.61239</v>
      </c>
      <c r="AF22" s="182">
        <v>126227.669528278</v>
      </c>
      <c r="AG22" s="57" t="s">
        <v>101</v>
      </c>
    </row>
    <row r="23" spans="2:33">
      <c r="B23" s="18" t="s">
        <v>102</v>
      </c>
      <c r="C23" s="19" t="s">
        <v>103</v>
      </c>
      <c r="D23" s="20" t="s">
        <v>104</v>
      </c>
      <c r="E23" s="170">
        <v>3432.63640594522</v>
      </c>
      <c r="F23" s="171">
        <v>3477.80155787667</v>
      </c>
      <c r="G23" s="171">
        <v>6060.12091136887</v>
      </c>
      <c r="H23" s="171">
        <v>7751.28123740938</v>
      </c>
      <c r="I23" s="171">
        <v>8523.14755711711</v>
      </c>
      <c r="J23" s="171">
        <v>9660.03383062696</v>
      </c>
      <c r="K23" s="171">
        <v>11891.1992596074</v>
      </c>
      <c r="L23" s="171">
        <v>11732.0615592521</v>
      </c>
      <c r="M23" s="171">
        <v>12549.7914514717</v>
      </c>
      <c r="N23" s="171">
        <v>13175.6199368287</v>
      </c>
      <c r="O23" s="171">
        <v>15610.2443278088</v>
      </c>
      <c r="P23" s="171">
        <v>19799.3495558063</v>
      </c>
      <c r="Q23" s="171">
        <v>24534.1966790392</v>
      </c>
      <c r="R23" s="171">
        <v>23934.6423642329</v>
      </c>
      <c r="S23" s="171">
        <v>26394.5010804559</v>
      </c>
      <c r="T23" s="171">
        <v>30792.7342609413</v>
      </c>
      <c r="U23" s="171">
        <v>47585.3076283533</v>
      </c>
      <c r="V23" s="171">
        <v>56976.8368032777</v>
      </c>
      <c r="W23" s="171">
        <v>63376.200095884</v>
      </c>
      <c r="X23" s="171">
        <v>76021.1311373605</v>
      </c>
      <c r="Y23" s="182">
        <v>81511.1266889136</v>
      </c>
      <c r="Z23" s="182">
        <v>87031.490091464</v>
      </c>
      <c r="AA23" s="182">
        <v>86448.36098</v>
      </c>
      <c r="AB23" s="182">
        <v>100911.73239</v>
      </c>
      <c r="AC23" s="182">
        <v>75162.86472</v>
      </c>
      <c r="AD23" s="182">
        <v>93816.51946</v>
      </c>
      <c r="AE23" s="182">
        <v>127337.79633</v>
      </c>
      <c r="AF23" s="182">
        <v>154272.863223648</v>
      </c>
      <c r="AG23" s="57" t="s">
        <v>105</v>
      </c>
    </row>
    <row r="24" ht="24" spans="2:33">
      <c r="B24" s="18" t="s">
        <v>106</v>
      </c>
      <c r="C24" s="19">
        <v>84</v>
      </c>
      <c r="D24" s="20" t="s">
        <v>107</v>
      </c>
      <c r="E24" s="170">
        <v>22597.3011468657</v>
      </c>
      <c r="F24" s="171">
        <v>24982.9566476682</v>
      </c>
      <c r="G24" s="171">
        <v>29110.2607756816</v>
      </c>
      <c r="H24" s="171">
        <v>31181.8642997742</v>
      </c>
      <c r="I24" s="171">
        <v>28014.1713112015</v>
      </c>
      <c r="J24" s="171">
        <v>37035.3003451871</v>
      </c>
      <c r="K24" s="171">
        <v>45897.9350983844</v>
      </c>
      <c r="L24" s="171">
        <v>49742.2468691554</v>
      </c>
      <c r="M24" s="171">
        <v>54871.0787784982</v>
      </c>
      <c r="N24" s="171">
        <v>57381.2950009406</v>
      </c>
      <c r="O24" s="171">
        <v>57642.9048992777</v>
      </c>
      <c r="P24" s="171">
        <v>62055.6104800836</v>
      </c>
      <c r="Q24" s="171">
        <v>67167.2431517571</v>
      </c>
      <c r="R24" s="171">
        <v>75307.4275536284</v>
      </c>
      <c r="S24" s="171">
        <v>80976.2299510586</v>
      </c>
      <c r="T24" s="171">
        <v>85072.9315902736</v>
      </c>
      <c r="U24" s="171">
        <v>83688.2271295244</v>
      </c>
      <c r="V24" s="171">
        <v>86048.3759969634</v>
      </c>
      <c r="W24" s="171">
        <v>90640.0788445141</v>
      </c>
      <c r="X24" s="171">
        <v>94760.8122476397</v>
      </c>
      <c r="Y24" s="182">
        <v>109143.37385073</v>
      </c>
      <c r="Z24" s="182">
        <v>105509.696844702</v>
      </c>
      <c r="AA24" s="182">
        <v>112917.01504708</v>
      </c>
      <c r="AB24" s="182">
        <v>123406.625027858</v>
      </c>
      <c r="AC24" s="182">
        <v>128034.55171</v>
      </c>
      <c r="AD24" s="182">
        <v>133698.396993851</v>
      </c>
      <c r="AE24" s="182">
        <v>142926.437991773</v>
      </c>
      <c r="AF24" s="182">
        <v>165609.853054782</v>
      </c>
      <c r="AG24" s="57" t="s">
        <v>108</v>
      </c>
    </row>
    <row r="25" spans="2:33">
      <c r="B25" s="18" t="s">
        <v>109</v>
      </c>
      <c r="C25" s="19">
        <v>85</v>
      </c>
      <c r="D25" s="20" t="s">
        <v>110</v>
      </c>
      <c r="E25" s="170">
        <v>6844.31848944907</v>
      </c>
      <c r="F25" s="171">
        <v>7395.82305163796</v>
      </c>
      <c r="G25" s="171">
        <v>9888.10670890934</v>
      </c>
      <c r="H25" s="171">
        <v>12059.0018046789</v>
      </c>
      <c r="I25" s="171">
        <v>15013.6664157025</v>
      </c>
      <c r="J25" s="171">
        <v>17485.486202232</v>
      </c>
      <c r="K25" s="171">
        <v>18655.9842798867</v>
      </c>
      <c r="L25" s="171">
        <v>20361.9879128482</v>
      </c>
      <c r="M25" s="171">
        <v>21970.123825535</v>
      </c>
      <c r="N25" s="171">
        <v>24750.4619736632</v>
      </c>
      <c r="O25" s="171">
        <v>27076.7802551121</v>
      </c>
      <c r="P25" s="171">
        <v>30050.7231327957</v>
      </c>
      <c r="Q25" s="171">
        <v>35068.7502867288</v>
      </c>
      <c r="R25" s="171">
        <v>38528.0793770195</v>
      </c>
      <c r="S25" s="171">
        <v>42512.8166072701</v>
      </c>
      <c r="T25" s="171">
        <v>46275.2186424217</v>
      </c>
      <c r="U25" s="171">
        <v>51046.3920792827</v>
      </c>
      <c r="V25" s="171">
        <v>53879.0551200887</v>
      </c>
      <c r="W25" s="171">
        <v>53576.918246038</v>
      </c>
      <c r="X25" s="171">
        <v>55017.9452450974</v>
      </c>
      <c r="Y25" s="182">
        <v>53296.1596320121</v>
      </c>
      <c r="Z25" s="182">
        <v>56521.2370536999</v>
      </c>
      <c r="AA25" s="182">
        <v>61054.78067</v>
      </c>
      <c r="AB25" s="182">
        <v>63927.207352142</v>
      </c>
      <c r="AC25" s="182">
        <v>65055.41944</v>
      </c>
      <c r="AD25" s="182">
        <v>70184.6680627491</v>
      </c>
      <c r="AE25" s="182">
        <v>76689.9058652271</v>
      </c>
      <c r="AF25" s="182">
        <v>89714.3610134741</v>
      </c>
      <c r="AG25" s="57" t="s">
        <v>111</v>
      </c>
    </row>
    <row r="26" spans="2:33">
      <c r="B26" s="18" t="s">
        <v>112</v>
      </c>
      <c r="C26" s="19" t="s">
        <v>113</v>
      </c>
      <c r="D26" s="20" t="s">
        <v>114</v>
      </c>
      <c r="E26" s="170">
        <v>6714.55273284224</v>
      </c>
      <c r="F26" s="171">
        <v>7198.43734173046</v>
      </c>
      <c r="G26" s="171">
        <v>8623.13159733909</v>
      </c>
      <c r="H26" s="171">
        <v>13249.550271641</v>
      </c>
      <c r="I26" s="171">
        <v>12565.6001895853</v>
      </c>
      <c r="J26" s="171">
        <v>13767.5271250409</v>
      </c>
      <c r="K26" s="171">
        <v>14193.1226252054</v>
      </c>
      <c r="L26" s="171">
        <v>15493.6733518869</v>
      </c>
      <c r="M26" s="171">
        <v>17315.3664181859</v>
      </c>
      <c r="N26" s="171">
        <v>18865.5841272645</v>
      </c>
      <c r="O26" s="171">
        <v>19807.2083190068</v>
      </c>
      <c r="P26" s="171">
        <v>23224.156491275</v>
      </c>
      <c r="Q26" s="171">
        <v>27992.3861008206</v>
      </c>
      <c r="R26" s="171">
        <v>32626.5308018002</v>
      </c>
      <c r="S26" s="171">
        <v>40330.1733509554</v>
      </c>
      <c r="T26" s="171">
        <v>41393.5338833147</v>
      </c>
      <c r="U26" s="171">
        <v>42376.6455886016</v>
      </c>
      <c r="V26" s="171">
        <v>46699.9472737184</v>
      </c>
      <c r="W26" s="171">
        <v>53563.2682222462</v>
      </c>
      <c r="X26" s="171">
        <v>52151.4714044849</v>
      </c>
      <c r="Y26" s="182">
        <v>55051.7362120271</v>
      </c>
      <c r="Z26" s="182">
        <v>59035.7323958893</v>
      </c>
      <c r="AA26" s="182">
        <v>63529.34693292</v>
      </c>
      <c r="AB26" s="182">
        <v>68575.52871</v>
      </c>
      <c r="AC26" s="182">
        <v>72981.917</v>
      </c>
      <c r="AD26" s="182">
        <v>87229.5476134</v>
      </c>
      <c r="AE26" s="182">
        <v>97880.617713</v>
      </c>
      <c r="AF26" s="182">
        <v>110083.015371154</v>
      </c>
      <c r="AG26" s="57" t="s">
        <v>115</v>
      </c>
    </row>
    <row r="27" spans="2:33">
      <c r="B27" s="18" t="s">
        <v>116</v>
      </c>
      <c r="C27" s="19" t="s">
        <v>117</v>
      </c>
      <c r="D27" s="20" t="s">
        <v>118</v>
      </c>
      <c r="E27" s="170">
        <v>2359.2588735926</v>
      </c>
      <c r="F27" s="171">
        <v>2635.52939995826</v>
      </c>
      <c r="G27" s="171">
        <v>2998.79670034634</v>
      </c>
      <c r="H27" s="171">
        <v>3121.20875787993</v>
      </c>
      <c r="I27" s="171">
        <v>3985.41436748225</v>
      </c>
      <c r="J27" s="171">
        <v>5563.60529428794</v>
      </c>
      <c r="K27" s="171">
        <v>4942.01306902248</v>
      </c>
      <c r="L27" s="171">
        <v>5654.39987939999</v>
      </c>
      <c r="M27" s="171">
        <v>6372.1929233688</v>
      </c>
      <c r="N27" s="171">
        <v>9140.43673864505</v>
      </c>
      <c r="O27" s="171">
        <v>10361.6185054299</v>
      </c>
      <c r="P27" s="171">
        <v>14219.9961246399</v>
      </c>
      <c r="Q27" s="171">
        <v>18960.3246222105</v>
      </c>
      <c r="R27" s="171">
        <v>21124.3537229378</v>
      </c>
      <c r="S27" s="171">
        <v>22823.0806099587</v>
      </c>
      <c r="T27" s="171">
        <v>22224.9980266451</v>
      </c>
      <c r="U27" s="171">
        <v>17215.7656246586</v>
      </c>
      <c r="V27" s="171">
        <v>15465.1757317665</v>
      </c>
      <c r="W27" s="171">
        <v>23144.0992737845</v>
      </c>
      <c r="X27" s="171">
        <v>22222.4795020609</v>
      </c>
      <c r="Y27" s="182">
        <v>21909.9384873186</v>
      </c>
      <c r="Z27" s="182">
        <v>21840.6544669253</v>
      </c>
      <c r="AA27" s="182">
        <v>25418.2292</v>
      </c>
      <c r="AB27" s="182">
        <v>18057.14615</v>
      </c>
      <c r="AC27" s="182">
        <v>14420.05123</v>
      </c>
      <c r="AD27" s="182">
        <v>15507.12789</v>
      </c>
      <c r="AE27" s="182">
        <v>18006.33799</v>
      </c>
      <c r="AF27" s="182">
        <v>23394.1537245483</v>
      </c>
      <c r="AG27" s="57" t="s">
        <v>119</v>
      </c>
    </row>
    <row r="28" ht="15.75" spans="2:33">
      <c r="B28" s="23" t="s">
        <v>120</v>
      </c>
      <c r="C28" s="24" t="s">
        <v>121</v>
      </c>
      <c r="D28" s="25" t="s">
        <v>122</v>
      </c>
      <c r="E28" s="170">
        <v>2510.95715506414</v>
      </c>
      <c r="F28" s="171">
        <v>2694.51704021987</v>
      </c>
      <c r="G28" s="171">
        <v>3147.23674317658</v>
      </c>
      <c r="H28" s="171">
        <v>3515.49752629124</v>
      </c>
      <c r="I28" s="171">
        <v>4136.16542914581</v>
      </c>
      <c r="J28" s="171">
        <v>5239.21423474027</v>
      </c>
      <c r="K28" s="171">
        <v>5104.09281085275</v>
      </c>
      <c r="L28" s="171">
        <v>5557.52825217104</v>
      </c>
      <c r="M28" s="171">
        <v>6257.30646115523</v>
      </c>
      <c r="N28" s="171">
        <v>8164.55698894931</v>
      </c>
      <c r="O28" s="171">
        <v>9161.43257874354</v>
      </c>
      <c r="P28" s="171">
        <v>12053.3741151951</v>
      </c>
      <c r="Q28" s="171">
        <v>14018.6765345241</v>
      </c>
      <c r="R28" s="171">
        <v>17446.5143526373</v>
      </c>
      <c r="S28" s="171">
        <v>22183.1836940032</v>
      </c>
      <c r="T28" s="171">
        <v>22682.0279671426</v>
      </c>
      <c r="U28" s="171">
        <v>15904.7308154455</v>
      </c>
      <c r="V28" s="171">
        <v>17824.2480982121</v>
      </c>
      <c r="W28" s="171">
        <v>19794.9266317723</v>
      </c>
      <c r="X28" s="171">
        <v>24416.9289255801</v>
      </c>
      <c r="Y28" s="182">
        <v>31784.0811316518</v>
      </c>
      <c r="Z28" s="182">
        <v>31807.702089081</v>
      </c>
      <c r="AA28" s="182">
        <v>33822.88601</v>
      </c>
      <c r="AB28" s="182">
        <v>28639.64918</v>
      </c>
      <c r="AC28" s="182">
        <v>34520.80318</v>
      </c>
      <c r="AD28" s="182">
        <v>36897.29122</v>
      </c>
      <c r="AE28" s="182">
        <v>39563.54367</v>
      </c>
      <c r="AF28" s="182">
        <v>43006.0120711031</v>
      </c>
      <c r="AG28" s="57" t="s">
        <v>123</v>
      </c>
    </row>
    <row r="29" ht="15.75" spans="2:33">
      <c r="B29" s="217"/>
      <c r="C29" s="218"/>
      <c r="D29" s="219" t="s">
        <v>124</v>
      </c>
      <c r="E29" s="201">
        <v>524156.148999445</v>
      </c>
      <c r="F29" s="202">
        <v>513177.200245209</v>
      </c>
      <c r="G29" s="202">
        <v>600065.784083921</v>
      </c>
      <c r="H29" s="202">
        <v>708732.847304452</v>
      </c>
      <c r="I29" s="202">
        <v>800309.375944972</v>
      </c>
      <c r="J29" s="202">
        <v>904176.517219551</v>
      </c>
      <c r="K29" s="202">
        <v>983314.040092769</v>
      </c>
      <c r="L29" s="202">
        <v>1053998.08687509</v>
      </c>
      <c r="M29" s="202">
        <v>1165836.9525041</v>
      </c>
      <c r="N29" s="202">
        <v>1263937.29062922</v>
      </c>
      <c r="O29" s="202">
        <v>1369194.65358462</v>
      </c>
      <c r="P29" s="202">
        <v>1539710.91093148</v>
      </c>
      <c r="Q29" s="202">
        <v>1755053.2200443</v>
      </c>
      <c r="R29" s="202">
        <v>1868940.50146341</v>
      </c>
      <c r="S29" s="202">
        <v>1932704.83487645</v>
      </c>
      <c r="T29" s="202">
        <v>2063020.09024609</v>
      </c>
      <c r="U29" s="202">
        <v>2079510.81439264</v>
      </c>
      <c r="V29" s="202">
        <v>2155844.72694606</v>
      </c>
      <c r="W29" s="202">
        <v>2168668.92606914</v>
      </c>
      <c r="X29" s="202">
        <v>2236225.0746212</v>
      </c>
      <c r="Y29" s="209">
        <v>2301826.41854534</v>
      </c>
      <c r="Z29" s="209">
        <v>2389035.47917723</v>
      </c>
      <c r="AA29" s="209">
        <v>2484105.3544</v>
      </c>
      <c r="AB29" s="209">
        <v>2522272.44058</v>
      </c>
      <c r="AC29" s="209">
        <v>2463943.54943</v>
      </c>
      <c r="AD29" s="209">
        <v>2791808.00262</v>
      </c>
      <c r="AE29" s="209">
        <v>3138570.85721</v>
      </c>
      <c r="AF29" s="209">
        <v>3385789.2261142</v>
      </c>
      <c r="AG29" s="221" t="s">
        <v>125</v>
      </c>
    </row>
    <row r="30" spans="3:30">
      <c r="C30" s="203" t="s">
        <v>25</v>
      </c>
      <c r="AA30" s="211"/>
      <c r="AB30" s="211"/>
      <c r="AC30" s="211"/>
      <c r="AD30" s="135"/>
    </row>
    <row r="31" spans="27:30">
      <c r="AA31" s="211"/>
      <c r="AB31" s="211"/>
      <c r="AC31" s="211"/>
      <c r="AD31" s="135"/>
    </row>
    <row r="32" spans="27:32">
      <c r="AA32" s="211"/>
      <c r="AB32" s="211"/>
      <c r="AC32" s="211"/>
      <c r="AD32" s="211"/>
      <c r="AE32" s="211"/>
      <c r="AF32" s="211"/>
    </row>
    <row r="33" spans="27:30">
      <c r="AA33" s="211"/>
      <c r="AB33" s="211"/>
      <c r="AC33" s="211"/>
      <c r="AD33" s="135"/>
    </row>
    <row r="34" spans="27:30">
      <c r="AA34" s="211"/>
      <c r="AB34" s="211"/>
      <c r="AC34" s="211"/>
      <c r="AD34" s="135"/>
    </row>
    <row r="35" spans="27:30">
      <c r="AA35" s="211"/>
      <c r="AB35" s="211"/>
      <c r="AC35" s="211"/>
      <c r="AD35" s="135"/>
    </row>
    <row r="36" spans="27:30">
      <c r="AA36" s="211"/>
      <c r="AB36" s="211"/>
      <c r="AC36" s="211"/>
      <c r="AD36" s="135"/>
    </row>
    <row r="37" spans="27:30">
      <c r="AA37" s="211"/>
      <c r="AB37" s="211"/>
      <c r="AC37" s="211"/>
      <c r="AD37" s="135"/>
    </row>
    <row r="38" spans="27:30">
      <c r="AA38" s="211"/>
      <c r="AB38" s="211"/>
      <c r="AC38" s="211"/>
      <c r="AD38" s="135"/>
    </row>
    <row r="39" spans="27:30">
      <c r="AA39" s="211"/>
      <c r="AB39" s="211"/>
      <c r="AC39" s="211"/>
      <c r="AD39" s="135"/>
    </row>
    <row r="40" spans="27:30">
      <c r="AA40" s="211"/>
      <c r="AB40" s="211"/>
      <c r="AC40" s="211"/>
      <c r="AD40" s="135"/>
    </row>
    <row r="41" spans="27:30">
      <c r="AA41" s="211"/>
      <c r="AB41" s="211"/>
      <c r="AC41" s="211"/>
      <c r="AD41" s="135"/>
    </row>
  </sheetData>
  <mergeCells count="3">
    <mergeCell ref="E8:AF8"/>
    <mergeCell ref="D8:D9"/>
    <mergeCell ref="AG8:AG9"/>
  </mergeCells>
  <pageMargins left="0.27" right="0.17" top="0.53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B2:AG42"/>
  <sheetViews>
    <sheetView showGridLines="0" workbookViewId="0">
      <selection activeCell="F25" sqref="F25"/>
    </sheetView>
  </sheetViews>
  <sheetFormatPr defaultColWidth="9.14285714285714" defaultRowHeight="15"/>
  <cols>
    <col min="1" max="1" width="2.57142857142857" style="64" customWidth="1"/>
    <col min="2" max="2" width="5.85714285714286" style="64" customWidth="1"/>
    <col min="3" max="3" width="10.1428571428571" style="64" customWidth="1"/>
    <col min="4" max="4" width="51.8571428571429" style="64" customWidth="1"/>
    <col min="5" max="10" width="9.57142857142857" style="64" customWidth="1"/>
    <col min="11" max="16" width="9.14285714285714" style="64" customWidth="1"/>
    <col min="17" max="19" width="8.71428571428571" style="64" customWidth="1"/>
    <col min="20" max="20" width="10.5714285714286" style="64" customWidth="1"/>
    <col min="21" max="21" width="10.4285714285714" style="64" customWidth="1"/>
    <col min="22" max="24" width="10.1428571428571" style="64" customWidth="1"/>
    <col min="25" max="25" width="10.1428571428571" style="116" customWidth="1"/>
    <col min="26" max="26" width="12.4285714285714" style="64" customWidth="1"/>
    <col min="27" max="27" width="10.1428571428571" style="116" customWidth="1"/>
    <col min="28" max="29" width="11.1428571428571" style="64" customWidth="1"/>
    <col min="30" max="30" width="13.1428571428571" style="64" customWidth="1"/>
    <col min="31" max="31" width="12.4285714285714" style="64" customWidth="1"/>
    <col min="32" max="32" width="11.8571428571429" style="64" customWidth="1"/>
    <col min="33" max="33" width="55.5714285714286" style="64" customWidth="1"/>
    <col min="34" max="34" width="11" customWidth="1"/>
    <col min="36" max="36" width="13.7142857142857" customWidth="1"/>
    <col min="37" max="16384" width="9.14285714285714" style="64"/>
  </cols>
  <sheetData>
    <row r="2" spans="2:3">
      <c r="B2" s="122" t="s">
        <v>126</v>
      </c>
      <c r="C2" s="122"/>
    </row>
    <row r="3" spans="2:30">
      <c r="B3" s="122" t="s">
        <v>127</v>
      </c>
      <c r="C3" s="122"/>
      <c r="T3" s="137"/>
      <c r="U3" s="137"/>
      <c r="V3" s="137"/>
      <c r="W3" s="137"/>
      <c r="X3" s="137"/>
      <c r="Y3" s="175"/>
      <c r="Z3" s="137"/>
      <c r="AA3" s="175"/>
      <c r="AB3" s="137"/>
      <c r="AC3" s="137"/>
      <c r="AD3" s="137"/>
    </row>
    <row r="4" spans="2:30">
      <c r="B4" s="122" t="s">
        <v>128</v>
      </c>
      <c r="C4" s="122"/>
      <c r="T4" s="138"/>
      <c r="U4" s="138"/>
      <c r="V4" s="138"/>
      <c r="W4" s="138"/>
      <c r="X4" s="138"/>
      <c r="Y4" s="176"/>
      <c r="Z4" s="138"/>
      <c r="AA4" s="176"/>
      <c r="AB4" s="138"/>
      <c r="AC4" s="138"/>
      <c r="AD4" s="138"/>
    </row>
    <row r="5" spans="2:29">
      <c r="B5" s="4"/>
      <c r="C5" s="32"/>
      <c r="D5" s="126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AA5" s="179"/>
      <c r="AB5" s="145"/>
      <c r="AC5" s="145"/>
    </row>
    <row r="7" spans="5:33"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G7"/>
    </row>
    <row r="8" ht="15.75" spans="5:33"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G8" s="145" t="s">
        <v>44</v>
      </c>
    </row>
    <row r="9" ht="15.75" customHeight="1" spans="2:33">
      <c r="B9" s="6" t="s">
        <v>45</v>
      </c>
      <c r="C9" s="6" t="s">
        <v>46</v>
      </c>
      <c r="D9" s="65" t="s">
        <v>47</v>
      </c>
      <c r="E9" s="66" t="s">
        <v>48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85"/>
      <c r="AG9" s="212" t="s">
        <v>49</v>
      </c>
    </row>
    <row r="10" ht="15.75" spans="2:33">
      <c r="B10" s="10" t="s">
        <v>50</v>
      </c>
      <c r="C10" s="10" t="s">
        <v>51</v>
      </c>
      <c r="D10" s="68"/>
      <c r="E10" s="70">
        <v>1996</v>
      </c>
      <c r="F10" s="38">
        <v>1997</v>
      </c>
      <c r="G10" s="70">
        <v>1998</v>
      </c>
      <c r="H10" s="38">
        <v>1999</v>
      </c>
      <c r="I10" s="70">
        <v>2000</v>
      </c>
      <c r="J10" s="38">
        <v>2001</v>
      </c>
      <c r="K10" s="70">
        <v>2002</v>
      </c>
      <c r="L10" s="38">
        <v>2003</v>
      </c>
      <c r="M10" s="70">
        <v>2004</v>
      </c>
      <c r="N10" s="38">
        <v>2005</v>
      </c>
      <c r="O10" s="70">
        <v>2006</v>
      </c>
      <c r="P10" s="38">
        <v>2007</v>
      </c>
      <c r="Q10" s="70">
        <v>2008</v>
      </c>
      <c r="R10" s="38">
        <v>2009</v>
      </c>
      <c r="S10" s="38">
        <v>2010</v>
      </c>
      <c r="T10" s="38">
        <v>2011</v>
      </c>
      <c r="U10" s="38">
        <v>2012</v>
      </c>
      <c r="V10" s="39">
        <v>2013</v>
      </c>
      <c r="W10" s="39">
        <v>2014</v>
      </c>
      <c r="X10" s="39">
        <v>2015</v>
      </c>
      <c r="Y10" s="39">
        <v>2016</v>
      </c>
      <c r="Z10" s="39">
        <v>2017</v>
      </c>
      <c r="AA10" s="39">
        <v>2018</v>
      </c>
      <c r="AB10" s="39">
        <v>2019</v>
      </c>
      <c r="AC10" s="39">
        <v>2020</v>
      </c>
      <c r="AD10" s="39">
        <v>2021</v>
      </c>
      <c r="AE10" s="39">
        <v>2022</v>
      </c>
      <c r="AF10" s="39" t="s">
        <v>24</v>
      </c>
      <c r="AG10" s="213"/>
    </row>
    <row r="11" spans="2:33">
      <c r="B11" s="18" t="s">
        <v>52</v>
      </c>
      <c r="C11" s="19" t="s">
        <v>53</v>
      </c>
      <c r="D11" s="20" t="s">
        <v>54</v>
      </c>
      <c r="E11" s="194">
        <v>50377.4120770073</v>
      </c>
      <c r="F11" s="195">
        <v>53571.186560046</v>
      </c>
      <c r="G11" s="195">
        <v>55670.9254336678</v>
      </c>
      <c r="H11" s="195">
        <v>57886.0706536201</v>
      </c>
      <c r="I11" s="195">
        <v>60810.365800906</v>
      </c>
      <c r="J11" s="195">
        <v>61655.0203821741</v>
      </c>
      <c r="K11" s="195">
        <v>63292.1818273598</v>
      </c>
      <c r="L11" s="195">
        <v>67939.6683296222</v>
      </c>
      <c r="M11" s="195">
        <v>69908.9840326584</v>
      </c>
      <c r="N11" s="195">
        <v>70616.997688664</v>
      </c>
      <c r="O11" s="195">
        <v>75096.5421044494</v>
      </c>
      <c r="P11" s="195">
        <v>76371.2981132709</v>
      </c>
      <c r="Q11" s="195">
        <v>83718.0863725115</v>
      </c>
      <c r="R11" s="195">
        <v>86294.8381635231</v>
      </c>
      <c r="S11" s="195">
        <v>95939.8225870343</v>
      </c>
      <c r="T11" s="195">
        <v>102435.032852871</v>
      </c>
      <c r="U11" s="195">
        <v>104435.650270773</v>
      </c>
      <c r="V11" s="195">
        <v>109925.222159393</v>
      </c>
      <c r="W11" s="195">
        <v>113017.965829482</v>
      </c>
      <c r="X11" s="195">
        <v>119761.335531779</v>
      </c>
      <c r="Y11" s="204">
        <v>117923.976660232</v>
      </c>
      <c r="Z11" s="204">
        <v>120931.195698039</v>
      </c>
      <c r="AA11" s="204">
        <v>117200.563227488</v>
      </c>
      <c r="AB11" s="204">
        <v>120879.57802</v>
      </c>
      <c r="AC11" s="204">
        <v>128535.46689</v>
      </c>
      <c r="AD11" s="204">
        <v>133429.59169</v>
      </c>
      <c r="AE11" s="204">
        <v>146388.44604</v>
      </c>
      <c r="AF11" s="205">
        <v>155343.00673</v>
      </c>
      <c r="AG11" s="214" t="s">
        <v>55</v>
      </c>
    </row>
    <row r="12" spans="2:33">
      <c r="B12" s="18" t="s">
        <v>56</v>
      </c>
      <c r="C12" s="19" t="s">
        <v>57</v>
      </c>
      <c r="D12" s="20" t="s">
        <v>58</v>
      </c>
      <c r="E12" s="170">
        <v>3534.3004161985</v>
      </c>
      <c r="F12" s="171">
        <v>2746.70110057378</v>
      </c>
      <c r="G12" s="171">
        <v>3510.90667026084</v>
      </c>
      <c r="H12" s="171">
        <v>3115.86373898954</v>
      </c>
      <c r="I12" s="171">
        <v>3477.75433136057</v>
      </c>
      <c r="J12" s="171">
        <v>4457.90081975396</v>
      </c>
      <c r="K12" s="171">
        <v>3531.96632610174</v>
      </c>
      <c r="L12" s="171">
        <v>4808.22430396905</v>
      </c>
      <c r="M12" s="171">
        <v>5487.94418983699</v>
      </c>
      <c r="N12" s="171">
        <v>7669.97453659525</v>
      </c>
      <c r="O12" s="171">
        <v>8833.54174681562</v>
      </c>
      <c r="P12" s="171">
        <v>12282.6896926173</v>
      </c>
      <c r="Q12" s="171">
        <v>16908.1480503037</v>
      </c>
      <c r="R12" s="171">
        <v>16152.3708697669</v>
      </c>
      <c r="S12" s="171">
        <v>25241.4123336674</v>
      </c>
      <c r="T12" s="171">
        <v>38704.9523829321</v>
      </c>
      <c r="U12" s="171">
        <v>59313.4729157466</v>
      </c>
      <c r="V12" s="171">
        <v>64777.2317292468</v>
      </c>
      <c r="W12" s="171">
        <v>61176.1289298235</v>
      </c>
      <c r="X12" s="171">
        <v>47131.8131162397</v>
      </c>
      <c r="Y12" s="182">
        <v>35675.9654235525</v>
      </c>
      <c r="Z12" s="182">
        <v>36226.8973456895</v>
      </c>
      <c r="AA12" s="182">
        <v>44952.49215</v>
      </c>
      <c r="AB12" s="182">
        <v>40222.40875</v>
      </c>
      <c r="AC12" s="182">
        <v>25428.44705</v>
      </c>
      <c r="AD12" s="182">
        <v>42055.07108</v>
      </c>
      <c r="AE12" s="182">
        <v>56463.50643</v>
      </c>
      <c r="AF12" s="206">
        <v>42766.5355940782</v>
      </c>
      <c r="AG12" s="215" t="s">
        <v>59</v>
      </c>
    </row>
    <row r="13" spans="2:33">
      <c r="B13" s="18" t="s">
        <v>60</v>
      </c>
      <c r="C13" s="19" t="s">
        <v>61</v>
      </c>
      <c r="D13" s="20" t="s">
        <v>62</v>
      </c>
      <c r="E13" s="170">
        <v>34036.8777993248</v>
      </c>
      <c r="F13" s="171">
        <v>35488.3783069176</v>
      </c>
      <c r="G13" s="171">
        <v>38705.1052881474</v>
      </c>
      <c r="H13" s="171">
        <v>38241.8577228928</v>
      </c>
      <c r="I13" s="171">
        <v>46107.2273308263</v>
      </c>
      <c r="J13" s="171">
        <v>43786.7145290303</v>
      </c>
      <c r="K13" s="171">
        <v>47296.1080056655</v>
      </c>
      <c r="L13" s="171">
        <v>62144.8831831872</v>
      </c>
      <c r="M13" s="171">
        <v>65684.5014175064</v>
      </c>
      <c r="N13" s="171">
        <v>73674.4981931136</v>
      </c>
      <c r="O13" s="171">
        <v>88272.3699145817</v>
      </c>
      <c r="P13" s="171">
        <v>111411.587193891</v>
      </c>
      <c r="Q13" s="171">
        <v>124429.017542267</v>
      </c>
      <c r="R13" s="171">
        <v>129992.399732234</v>
      </c>
      <c r="S13" s="171">
        <v>149448.556299811</v>
      </c>
      <c r="T13" s="171">
        <v>165521.888102765</v>
      </c>
      <c r="U13" s="171">
        <v>160852.039942952</v>
      </c>
      <c r="V13" s="171">
        <v>158975.223210233</v>
      </c>
      <c r="W13" s="171">
        <v>167676.889008564</v>
      </c>
      <c r="X13" s="171">
        <v>167129.424212859</v>
      </c>
      <c r="Y13" s="182">
        <v>167125.799526388</v>
      </c>
      <c r="Z13" s="182">
        <v>169719.236296804</v>
      </c>
      <c r="AA13" s="182">
        <v>176172.02832</v>
      </c>
      <c r="AB13" s="182">
        <v>173411.41144</v>
      </c>
      <c r="AC13" s="182">
        <v>182082.9101</v>
      </c>
      <c r="AD13" s="182">
        <v>214698.20513</v>
      </c>
      <c r="AE13" s="182">
        <v>244224.02277</v>
      </c>
      <c r="AF13" s="206">
        <v>232215.869434763</v>
      </c>
      <c r="AG13" s="215" t="s">
        <v>63</v>
      </c>
    </row>
    <row r="14" spans="2:33">
      <c r="B14" s="18" t="s">
        <v>64</v>
      </c>
      <c r="C14" s="19">
        <v>35</v>
      </c>
      <c r="D14" s="20" t="s">
        <v>65</v>
      </c>
      <c r="E14" s="170">
        <v>2147.55398452407</v>
      </c>
      <c r="F14" s="171">
        <v>1975.64696909726</v>
      </c>
      <c r="G14" s="171">
        <v>4457.09390205862</v>
      </c>
      <c r="H14" s="171">
        <v>4646.27012211782</v>
      </c>
      <c r="I14" s="171">
        <v>10458.5666565796</v>
      </c>
      <c r="J14" s="171">
        <v>11104.991377643</v>
      </c>
      <c r="K14" s="171">
        <v>11645.9338520786</v>
      </c>
      <c r="L14" s="171">
        <v>4399.97709136259</v>
      </c>
      <c r="M14" s="171">
        <v>4289.43259929577</v>
      </c>
      <c r="N14" s="171">
        <v>4292.9103012203</v>
      </c>
      <c r="O14" s="171">
        <v>7025.82903181289</v>
      </c>
      <c r="P14" s="171">
        <v>5851.22336976678</v>
      </c>
      <c r="Q14" s="171">
        <v>7410.53842587392</v>
      </c>
      <c r="R14" s="171">
        <v>8168.94642309579</v>
      </c>
      <c r="S14" s="171">
        <v>11636.6603189958</v>
      </c>
      <c r="T14" s="171">
        <v>12896.2438908246</v>
      </c>
      <c r="U14" s="171">
        <v>11112.909223136</v>
      </c>
      <c r="V14" s="171">
        <v>10727.9794085918</v>
      </c>
      <c r="W14" s="171">
        <v>11818.8795896971</v>
      </c>
      <c r="X14" s="171">
        <v>10589.9233055561</v>
      </c>
      <c r="Y14" s="182">
        <v>12190.8331982652</v>
      </c>
      <c r="Z14" s="182">
        <v>13562.0300372803</v>
      </c>
      <c r="AA14" s="182">
        <v>17734.46395</v>
      </c>
      <c r="AB14" s="182">
        <v>17182.822144991</v>
      </c>
      <c r="AC14" s="182">
        <v>14611.8115990828</v>
      </c>
      <c r="AD14" s="182">
        <v>17069.2236163039</v>
      </c>
      <c r="AE14" s="182">
        <v>20231.0023643364</v>
      </c>
      <c r="AF14" s="206">
        <v>26141.8192713803</v>
      </c>
      <c r="AG14" s="215" t="s">
        <v>66</v>
      </c>
    </row>
    <row r="15" ht="24" spans="2:33">
      <c r="B15" s="18" t="s">
        <v>67</v>
      </c>
      <c r="C15" s="19" t="s">
        <v>68</v>
      </c>
      <c r="D15" s="20" t="s">
        <v>69</v>
      </c>
      <c r="E15" s="170">
        <v>1515.50952495109</v>
      </c>
      <c r="F15" s="171">
        <v>1575.50352476055</v>
      </c>
      <c r="G15" s="171">
        <v>2109.19570563214</v>
      </c>
      <c r="H15" s="171">
        <v>2190.75525155671</v>
      </c>
      <c r="I15" s="171">
        <v>3453.11748709452</v>
      </c>
      <c r="J15" s="171">
        <v>3469.6790591502</v>
      </c>
      <c r="K15" s="171">
        <v>4086.03816516799</v>
      </c>
      <c r="L15" s="171">
        <v>3079.96786498433</v>
      </c>
      <c r="M15" s="171">
        <v>5498.46639753757</v>
      </c>
      <c r="N15" s="171">
        <v>6471.96580116304</v>
      </c>
      <c r="O15" s="171">
        <v>6695.18531592299</v>
      </c>
      <c r="P15" s="171">
        <v>9147.7109479718</v>
      </c>
      <c r="Q15" s="171">
        <v>8306.11515229677</v>
      </c>
      <c r="R15" s="171">
        <v>8219.62084379805</v>
      </c>
      <c r="S15" s="171">
        <v>12534.6208792108</v>
      </c>
      <c r="T15" s="171">
        <v>17490.403377162</v>
      </c>
      <c r="U15" s="171">
        <v>11165.8664198693</v>
      </c>
      <c r="V15" s="171">
        <v>17022.3037612591</v>
      </c>
      <c r="W15" s="171">
        <v>11023.7497964434</v>
      </c>
      <c r="X15" s="171">
        <v>11541.9854924312</v>
      </c>
      <c r="Y15" s="182">
        <v>10573.4518247637</v>
      </c>
      <c r="Z15" s="182">
        <v>13203.6737820818</v>
      </c>
      <c r="AA15" s="182">
        <v>14608.33051</v>
      </c>
      <c r="AB15" s="182">
        <v>14637.929995009</v>
      </c>
      <c r="AC15" s="182">
        <v>15948.3662909172</v>
      </c>
      <c r="AD15" s="182">
        <v>20615.6760736961</v>
      </c>
      <c r="AE15" s="182">
        <v>26319.2275556636</v>
      </c>
      <c r="AF15" s="206">
        <v>19244.8829668813</v>
      </c>
      <c r="AG15" s="215" t="s">
        <v>70</v>
      </c>
    </row>
    <row r="16" spans="2:33">
      <c r="B16" s="18" t="s">
        <v>71</v>
      </c>
      <c r="C16" s="19" t="s">
        <v>72</v>
      </c>
      <c r="D16" s="20" t="s">
        <v>73</v>
      </c>
      <c r="E16" s="170">
        <v>43291.0403228195</v>
      </c>
      <c r="F16" s="171">
        <v>30632.7158723686</v>
      </c>
      <c r="G16" s="171">
        <v>52602.2392682602</v>
      </c>
      <c r="H16" s="171">
        <v>72543.0473412402</v>
      </c>
      <c r="I16" s="171">
        <v>94799.4261107685</v>
      </c>
      <c r="J16" s="171">
        <v>114361.454414454</v>
      </c>
      <c r="K16" s="171">
        <v>110179.891502352</v>
      </c>
      <c r="L16" s="171">
        <v>123125.288192691</v>
      </c>
      <c r="M16" s="171">
        <v>155506.080704635</v>
      </c>
      <c r="N16" s="171">
        <v>175386.397350429</v>
      </c>
      <c r="O16" s="171">
        <v>191626.705460994</v>
      </c>
      <c r="P16" s="171">
        <v>200619.228709821</v>
      </c>
      <c r="Q16" s="171">
        <v>262336.591563992</v>
      </c>
      <c r="R16" s="171">
        <v>287221.556422427</v>
      </c>
      <c r="S16" s="171">
        <v>198644.610093126</v>
      </c>
      <c r="T16" s="171">
        <v>214109.448102588</v>
      </c>
      <c r="U16" s="171">
        <v>209453.841104997</v>
      </c>
      <c r="V16" s="171">
        <v>211911.305693167</v>
      </c>
      <c r="W16" s="171">
        <v>179769.915474968</v>
      </c>
      <c r="X16" s="171">
        <v>188778.496498193</v>
      </c>
      <c r="Y16" s="182">
        <v>191231.521407784</v>
      </c>
      <c r="Z16" s="182">
        <v>199063.00888335</v>
      </c>
      <c r="AA16" s="182">
        <v>190488.77503</v>
      </c>
      <c r="AB16" s="182">
        <v>190471.10537</v>
      </c>
      <c r="AC16" s="182">
        <v>182129.76262</v>
      </c>
      <c r="AD16" s="182">
        <v>241691.5956</v>
      </c>
      <c r="AE16" s="182">
        <v>232057.17619</v>
      </c>
      <c r="AF16" s="206">
        <v>252852.16024</v>
      </c>
      <c r="AG16" s="215" t="s">
        <v>74</v>
      </c>
    </row>
    <row r="17" spans="2:33">
      <c r="B17" s="18" t="s">
        <v>75</v>
      </c>
      <c r="C17" s="19" t="s">
        <v>76</v>
      </c>
      <c r="D17" s="20" t="s">
        <v>77</v>
      </c>
      <c r="E17" s="170">
        <v>38931.8073453811</v>
      </c>
      <c r="F17" s="171">
        <v>40391.7429953826</v>
      </c>
      <c r="G17" s="171">
        <v>45814.0272161935</v>
      </c>
      <c r="H17" s="171">
        <v>57428.1487048133</v>
      </c>
      <c r="I17" s="171">
        <v>58348.8989307469</v>
      </c>
      <c r="J17" s="171">
        <v>63122.1473876923</v>
      </c>
      <c r="K17" s="171">
        <v>78498.9535429523</v>
      </c>
      <c r="L17" s="171">
        <v>62731.7606002362</v>
      </c>
      <c r="M17" s="171">
        <v>68323.738486669</v>
      </c>
      <c r="N17" s="171">
        <v>69332.8801641299</v>
      </c>
      <c r="O17" s="171">
        <v>75517.7082369847</v>
      </c>
      <c r="P17" s="171">
        <v>84666.1192671525</v>
      </c>
      <c r="Q17" s="171">
        <v>85368.9546730714</v>
      </c>
      <c r="R17" s="171">
        <v>94806.0089369056</v>
      </c>
      <c r="S17" s="171">
        <v>106474.362596976</v>
      </c>
      <c r="T17" s="171">
        <v>112364.861037217</v>
      </c>
      <c r="U17" s="171">
        <v>113437.991595444</v>
      </c>
      <c r="V17" s="171">
        <v>112849.576381522</v>
      </c>
      <c r="W17" s="171">
        <v>114242.941060048</v>
      </c>
      <c r="X17" s="171">
        <v>118284.704216921</v>
      </c>
      <c r="Y17" s="182">
        <v>118436.128505783</v>
      </c>
      <c r="Z17" s="182">
        <v>120407.89079163</v>
      </c>
      <c r="AA17" s="182">
        <v>120435.05828</v>
      </c>
      <c r="AB17" s="182">
        <v>105320.84421</v>
      </c>
      <c r="AC17" s="182">
        <v>87052.04715</v>
      </c>
      <c r="AD17" s="182">
        <v>107763.80786</v>
      </c>
      <c r="AE17" s="182">
        <v>93018.70903</v>
      </c>
      <c r="AF17" s="206">
        <v>94617.75237</v>
      </c>
      <c r="AG17" s="215" t="s">
        <v>78</v>
      </c>
    </row>
    <row r="18" spans="2:33">
      <c r="B18" s="18" t="s">
        <v>79</v>
      </c>
      <c r="C18" s="19" t="s">
        <v>80</v>
      </c>
      <c r="D18" s="20" t="s">
        <v>81</v>
      </c>
      <c r="E18" s="170">
        <v>2158.60592732802</v>
      </c>
      <c r="F18" s="171">
        <v>1752.63655368915</v>
      </c>
      <c r="G18" s="171">
        <v>2933.70736455399</v>
      </c>
      <c r="H18" s="171">
        <v>4725.65719045063</v>
      </c>
      <c r="I18" s="171">
        <v>5738.22361272109</v>
      </c>
      <c r="J18" s="171">
        <v>2226.40225610126</v>
      </c>
      <c r="K18" s="171">
        <v>6524.2041609128</v>
      </c>
      <c r="L18" s="171">
        <v>5561.31187004724</v>
      </c>
      <c r="M18" s="171">
        <v>9624.09074036263</v>
      </c>
      <c r="N18" s="171">
        <v>11163.4465925911</v>
      </c>
      <c r="O18" s="171">
        <v>11256.7847359251</v>
      </c>
      <c r="P18" s="171">
        <v>18377.5899371759</v>
      </c>
      <c r="Q18" s="171">
        <v>25065.1187767238</v>
      </c>
      <c r="R18" s="171">
        <v>29493.4660786317</v>
      </c>
      <c r="S18" s="171">
        <v>31355.3990260939</v>
      </c>
      <c r="T18" s="171">
        <v>41952.0010373472</v>
      </c>
      <c r="U18" s="171">
        <v>28123.1827518436</v>
      </c>
      <c r="V18" s="171">
        <v>40094.9268727786</v>
      </c>
      <c r="W18" s="171">
        <v>30124.9249144876</v>
      </c>
      <c r="X18" s="171">
        <v>30941.9765716962</v>
      </c>
      <c r="Y18" s="182">
        <v>32222.7370301967</v>
      </c>
      <c r="Z18" s="182">
        <v>35322.6292990583</v>
      </c>
      <c r="AA18" s="182">
        <v>38932.25559</v>
      </c>
      <c r="AB18" s="182">
        <v>37438.12629</v>
      </c>
      <c r="AC18" s="182">
        <v>45636.10037</v>
      </c>
      <c r="AD18" s="182">
        <v>53240.80091</v>
      </c>
      <c r="AE18" s="182">
        <v>67909.33599</v>
      </c>
      <c r="AF18" s="206">
        <v>66397.00704</v>
      </c>
      <c r="AG18" s="215" t="s">
        <v>82</v>
      </c>
    </row>
    <row r="19" spans="2:33">
      <c r="B19" s="18" t="s">
        <v>83</v>
      </c>
      <c r="C19" s="19" t="s">
        <v>84</v>
      </c>
      <c r="D19" s="20" t="s">
        <v>85</v>
      </c>
      <c r="E19" s="170">
        <v>11687.2400934823</v>
      </c>
      <c r="F19" s="171">
        <v>12526.9373862017</v>
      </c>
      <c r="G19" s="171">
        <v>15897.7893997766</v>
      </c>
      <c r="H19" s="171">
        <v>21179.9799524129</v>
      </c>
      <c r="I19" s="171">
        <v>17930.1949213204</v>
      </c>
      <c r="J19" s="171">
        <v>16762.9300338652</v>
      </c>
      <c r="K19" s="171">
        <v>14851.7355015278</v>
      </c>
      <c r="L19" s="171">
        <v>15847.9210271443</v>
      </c>
      <c r="M19" s="171">
        <v>16917.1593915965</v>
      </c>
      <c r="N19" s="171">
        <v>16959.0401848189</v>
      </c>
      <c r="O19" s="171">
        <v>17277.1469703887</v>
      </c>
      <c r="P19" s="171">
        <v>20147.1688662559</v>
      </c>
      <c r="Q19" s="171">
        <v>21258.5012064141</v>
      </c>
      <c r="R19" s="171">
        <v>23394.3412484693</v>
      </c>
      <c r="S19" s="171">
        <v>24178.8722832584</v>
      </c>
      <c r="T19" s="171">
        <v>19601.5161262789</v>
      </c>
      <c r="U19" s="171">
        <v>22361.4466754845</v>
      </c>
      <c r="V19" s="171">
        <v>21693.3671716046</v>
      </c>
      <c r="W19" s="171">
        <v>22788.6797915825</v>
      </c>
      <c r="X19" s="171">
        <v>27979.9056166774</v>
      </c>
      <c r="Y19" s="182">
        <v>33025.1416488462</v>
      </c>
      <c r="Z19" s="182">
        <v>34637.916814218</v>
      </c>
      <c r="AA19" s="182">
        <v>34778.49085</v>
      </c>
      <c r="AB19" s="182">
        <v>37173.38072</v>
      </c>
      <c r="AC19" s="182">
        <v>27537.34622</v>
      </c>
      <c r="AD19" s="182">
        <v>45342.86636</v>
      </c>
      <c r="AE19" s="182">
        <v>45667.24069</v>
      </c>
      <c r="AF19" s="206">
        <v>51121.51345</v>
      </c>
      <c r="AG19" s="215" t="s">
        <v>86</v>
      </c>
    </row>
    <row r="20" spans="2:33">
      <c r="B20" s="18" t="s">
        <v>87</v>
      </c>
      <c r="C20" s="19" t="s">
        <v>88</v>
      </c>
      <c r="D20" s="20" t="s">
        <v>89</v>
      </c>
      <c r="E20" s="170">
        <v>3937.2627464707</v>
      </c>
      <c r="F20" s="171">
        <v>5513.37511910879</v>
      </c>
      <c r="G20" s="171">
        <v>8453.73066342914</v>
      </c>
      <c r="H20" s="171">
        <v>9729.55004692937</v>
      </c>
      <c r="I20" s="171">
        <v>10998.9329506753</v>
      </c>
      <c r="J20" s="171">
        <v>21158.4932725614</v>
      </c>
      <c r="K20" s="171">
        <v>29900.5748389949</v>
      </c>
      <c r="L20" s="171">
        <v>36432.6551001152</v>
      </c>
      <c r="M20" s="171">
        <v>39772.3262719036</v>
      </c>
      <c r="N20" s="171">
        <v>42772.1236610013</v>
      </c>
      <c r="O20" s="171">
        <v>43425.3112705704</v>
      </c>
      <c r="P20" s="171">
        <v>48879.2699282342</v>
      </c>
      <c r="Q20" s="171">
        <v>54640.9343131064</v>
      </c>
      <c r="R20" s="171">
        <v>62414.917354459</v>
      </c>
      <c r="S20" s="171">
        <v>65021.2630758307</v>
      </c>
      <c r="T20" s="171">
        <v>68739.3813120054</v>
      </c>
      <c r="U20" s="171">
        <v>65566.6219768278</v>
      </c>
      <c r="V20" s="171">
        <v>68618.2818095131</v>
      </c>
      <c r="W20" s="171">
        <v>66146.0504954907</v>
      </c>
      <c r="X20" s="171">
        <v>70931.220918511</v>
      </c>
      <c r="Y20" s="182">
        <v>76237.6734157125</v>
      </c>
      <c r="Z20" s="182">
        <v>76439.8574384088</v>
      </c>
      <c r="AA20" s="182">
        <v>67535.5536028577</v>
      </c>
      <c r="AB20" s="182">
        <v>69394.34485</v>
      </c>
      <c r="AC20" s="182">
        <v>83032.25747</v>
      </c>
      <c r="AD20" s="182">
        <v>88858.57987</v>
      </c>
      <c r="AE20" s="182">
        <v>81742.77438</v>
      </c>
      <c r="AF20" s="206">
        <v>83902.0886804161</v>
      </c>
      <c r="AG20" s="215" t="s">
        <v>90</v>
      </c>
    </row>
    <row r="21" spans="2:33">
      <c r="B21" s="18" t="s">
        <v>91</v>
      </c>
      <c r="C21" s="19" t="s">
        <v>92</v>
      </c>
      <c r="D21" s="20" t="s">
        <v>93</v>
      </c>
      <c r="E21" s="170">
        <v>1284.80652188418</v>
      </c>
      <c r="F21" s="171">
        <v>1657.96717933502</v>
      </c>
      <c r="G21" s="171">
        <v>2083.69321920505</v>
      </c>
      <c r="H21" s="171">
        <v>2172.70877211035</v>
      </c>
      <c r="I21" s="171">
        <v>3640.43371672881</v>
      </c>
      <c r="J21" s="171">
        <v>5009.21240276552</v>
      </c>
      <c r="K21" s="171">
        <v>5059.46417104268</v>
      </c>
      <c r="L21" s="171">
        <v>6115.15725392543</v>
      </c>
      <c r="M21" s="171">
        <v>7877.2550552279</v>
      </c>
      <c r="N21" s="171">
        <v>9133.75393133925</v>
      </c>
      <c r="O21" s="171">
        <v>10654.1088890982</v>
      </c>
      <c r="P21" s="171">
        <v>13204.4744165622</v>
      </c>
      <c r="Q21" s="171">
        <v>15880.0103318896</v>
      </c>
      <c r="R21" s="171">
        <v>14089.9034421595</v>
      </c>
      <c r="S21" s="171">
        <v>16251.8851598783</v>
      </c>
      <c r="T21" s="171">
        <v>17574.6085438194</v>
      </c>
      <c r="U21" s="171">
        <v>18548.1732217775</v>
      </c>
      <c r="V21" s="171">
        <v>18833.9438309055</v>
      </c>
      <c r="W21" s="171">
        <v>24699.9050852143</v>
      </c>
      <c r="X21" s="171">
        <v>26556.6035741826</v>
      </c>
      <c r="Y21" s="182">
        <v>27968.3658061194</v>
      </c>
      <c r="Z21" s="182">
        <v>28405.8653092336</v>
      </c>
      <c r="AA21" s="182">
        <v>30139.96345</v>
      </c>
      <c r="AB21" s="182">
        <v>32266.85824</v>
      </c>
      <c r="AC21" s="182">
        <v>34325.95239</v>
      </c>
      <c r="AD21" s="182">
        <v>38170.38275</v>
      </c>
      <c r="AE21" s="182">
        <v>40157.10805</v>
      </c>
      <c r="AF21" s="206">
        <v>45781.2336600225</v>
      </c>
      <c r="AG21" s="215" t="s">
        <v>94</v>
      </c>
    </row>
    <row r="22" spans="2:33">
      <c r="B22" s="18" t="s">
        <v>95</v>
      </c>
      <c r="C22" s="19">
        <v>68</v>
      </c>
      <c r="D22" s="20" t="s">
        <v>96</v>
      </c>
      <c r="E22" s="170">
        <v>4406.08262780602</v>
      </c>
      <c r="F22" s="171">
        <v>4973.07967945263</v>
      </c>
      <c r="G22" s="171">
        <v>6473.95027095225</v>
      </c>
      <c r="H22" s="171">
        <v>7226.42389438986</v>
      </c>
      <c r="I22" s="171">
        <v>8645.36292019072</v>
      </c>
      <c r="J22" s="171">
        <v>11181.5487873807</v>
      </c>
      <c r="K22" s="171">
        <v>11775.4353771103</v>
      </c>
      <c r="L22" s="171">
        <v>11694.1992317461</v>
      </c>
      <c r="M22" s="171">
        <v>13212.9120514634</v>
      </c>
      <c r="N22" s="171">
        <v>15285.6628992103</v>
      </c>
      <c r="O22" s="171">
        <v>16800.2874133292</v>
      </c>
      <c r="P22" s="171">
        <v>18361.2577874133</v>
      </c>
      <c r="Q22" s="171">
        <v>20031.772155135</v>
      </c>
      <c r="R22" s="171">
        <v>21357.4173315955</v>
      </c>
      <c r="S22" s="171">
        <v>21874.7355697176</v>
      </c>
      <c r="T22" s="171">
        <v>22074.6732682321</v>
      </c>
      <c r="U22" s="171">
        <v>22846.2122362853</v>
      </c>
      <c r="V22" s="171">
        <v>23534.7940110248</v>
      </c>
      <c r="W22" s="171">
        <v>25290.4815754344</v>
      </c>
      <c r="X22" s="171">
        <v>23809.5216018936</v>
      </c>
      <c r="Y22" s="182">
        <v>21635.5296782382</v>
      </c>
      <c r="Z22" s="182">
        <v>17987.9017082813</v>
      </c>
      <c r="AA22" s="182">
        <v>13317.0824961373</v>
      </c>
      <c r="AB22" s="182">
        <v>16897.49506</v>
      </c>
      <c r="AC22" s="182">
        <v>18992.57475</v>
      </c>
      <c r="AD22" s="182">
        <v>26108.02751</v>
      </c>
      <c r="AE22" s="182">
        <v>23568.69094</v>
      </c>
      <c r="AF22" s="206">
        <v>25675.11391</v>
      </c>
      <c r="AG22" s="215" t="s">
        <v>97</v>
      </c>
    </row>
    <row r="23" spans="2:33">
      <c r="B23" s="18" t="s">
        <v>98</v>
      </c>
      <c r="C23" s="19" t="s">
        <v>99</v>
      </c>
      <c r="D23" s="20" t="s">
        <v>100</v>
      </c>
      <c r="E23" s="170">
        <v>1312.73764635636</v>
      </c>
      <c r="F23" s="171">
        <v>1331.8212185487</v>
      </c>
      <c r="G23" s="171">
        <v>2608.9738918808</v>
      </c>
      <c r="H23" s="171">
        <v>3791.64051001725</v>
      </c>
      <c r="I23" s="171">
        <v>4776.4626866691</v>
      </c>
      <c r="J23" s="171">
        <v>5881.38512827034</v>
      </c>
      <c r="K23" s="171">
        <v>8559.96066738029</v>
      </c>
      <c r="L23" s="171">
        <v>9635.56772665602</v>
      </c>
      <c r="M23" s="171">
        <v>9782.55725679999</v>
      </c>
      <c r="N23" s="171">
        <v>10007.327622386</v>
      </c>
      <c r="O23" s="171">
        <v>10536.8802235821</v>
      </c>
      <c r="P23" s="171">
        <v>12285.4754171654</v>
      </c>
      <c r="Q23" s="171">
        <v>16177.2109288439</v>
      </c>
      <c r="R23" s="171">
        <v>21146.6247413657</v>
      </c>
      <c r="S23" s="171">
        <v>22154.2523533641</v>
      </c>
      <c r="T23" s="171">
        <v>23068.7358426961</v>
      </c>
      <c r="U23" s="171">
        <v>25291.7736014974</v>
      </c>
      <c r="V23" s="171">
        <v>32048.8680783433</v>
      </c>
      <c r="W23" s="171">
        <v>36509.5640148411</v>
      </c>
      <c r="X23" s="171">
        <v>37352.7743133229</v>
      </c>
      <c r="Y23" s="182">
        <v>44458.1912308787</v>
      </c>
      <c r="Z23" s="182">
        <v>59711.0150462672</v>
      </c>
      <c r="AA23" s="182">
        <v>63217.9506162873</v>
      </c>
      <c r="AB23" s="182">
        <v>51317.86385</v>
      </c>
      <c r="AC23" s="182">
        <v>44377.25966</v>
      </c>
      <c r="AD23" s="182">
        <v>40415.09152</v>
      </c>
      <c r="AE23" s="182">
        <v>49234.8439</v>
      </c>
      <c r="AF23" s="206">
        <v>50744.5126416976</v>
      </c>
      <c r="AG23" s="215" t="s">
        <v>101</v>
      </c>
    </row>
    <row r="24" spans="2:33">
      <c r="B24" s="18" t="s">
        <v>102</v>
      </c>
      <c r="C24" s="19" t="s">
        <v>103</v>
      </c>
      <c r="D24" s="20" t="s">
        <v>104</v>
      </c>
      <c r="E24" s="170">
        <v>2160.91131127608</v>
      </c>
      <c r="F24" s="171">
        <v>2102.40322179428</v>
      </c>
      <c r="G24" s="171">
        <v>3819.79153263883</v>
      </c>
      <c r="H24" s="171">
        <v>5094.2841646185</v>
      </c>
      <c r="I24" s="171">
        <v>5480.09108058738</v>
      </c>
      <c r="J24" s="171">
        <v>5755.99576826533</v>
      </c>
      <c r="K24" s="171">
        <v>7176.53518581463</v>
      </c>
      <c r="L24" s="171">
        <v>6873.24231168466</v>
      </c>
      <c r="M24" s="171">
        <v>7015.61508841224</v>
      </c>
      <c r="N24" s="171">
        <v>7237.61161435963</v>
      </c>
      <c r="O24" s="171">
        <v>7826.85230818392</v>
      </c>
      <c r="P24" s="171">
        <v>10291.0322719058</v>
      </c>
      <c r="Q24" s="171">
        <v>12522.8703850045</v>
      </c>
      <c r="R24" s="171">
        <v>13098.9363802096</v>
      </c>
      <c r="S24" s="171">
        <v>14175.2262280856</v>
      </c>
      <c r="T24" s="171">
        <v>15636.2296801554</v>
      </c>
      <c r="U24" s="171">
        <v>24305.5654084547</v>
      </c>
      <c r="V24" s="171">
        <v>28261.4136651481</v>
      </c>
      <c r="W24" s="171">
        <v>29132.2609807632</v>
      </c>
      <c r="X24" s="171">
        <v>36266.7106252723</v>
      </c>
      <c r="Y24" s="182">
        <v>35621.2276136894</v>
      </c>
      <c r="Z24" s="182">
        <v>36934.9085733293</v>
      </c>
      <c r="AA24" s="182">
        <v>35501.6694247332</v>
      </c>
      <c r="AB24" s="182">
        <v>43487.79884</v>
      </c>
      <c r="AC24" s="182">
        <v>21774.68517</v>
      </c>
      <c r="AD24" s="182">
        <v>32855.98658</v>
      </c>
      <c r="AE24" s="182">
        <v>53823.13858</v>
      </c>
      <c r="AF24" s="206">
        <v>59159.3909338729</v>
      </c>
      <c r="AG24" s="215" t="s">
        <v>105</v>
      </c>
    </row>
    <row r="25" spans="2:33">
      <c r="B25" s="18" t="s">
        <v>106</v>
      </c>
      <c r="C25" s="19">
        <v>84</v>
      </c>
      <c r="D25" s="20" t="s">
        <v>107</v>
      </c>
      <c r="E25" s="170">
        <v>5167.3083200918</v>
      </c>
      <c r="F25" s="171">
        <v>5460.69668305128</v>
      </c>
      <c r="G25" s="171">
        <v>7428.9338102119</v>
      </c>
      <c r="H25" s="171">
        <v>8300.52550952111</v>
      </c>
      <c r="I25" s="171">
        <v>9730.09452165928</v>
      </c>
      <c r="J25" s="171">
        <v>11602.4453588987</v>
      </c>
      <c r="K25" s="171">
        <v>14932.6200292478</v>
      </c>
      <c r="L25" s="171">
        <v>15087.4322234233</v>
      </c>
      <c r="M25" s="171">
        <v>16671.0999744598</v>
      </c>
      <c r="N25" s="171">
        <v>16843.3209915589</v>
      </c>
      <c r="O25" s="171">
        <v>15536.3269638621</v>
      </c>
      <c r="P25" s="171">
        <v>18076.2506710001</v>
      </c>
      <c r="Q25" s="171">
        <v>19153.2803856787</v>
      </c>
      <c r="R25" s="171">
        <v>20799.3379513031</v>
      </c>
      <c r="S25" s="171">
        <v>22864.1131317869</v>
      </c>
      <c r="T25" s="171">
        <v>22039.3005958858</v>
      </c>
      <c r="U25" s="171">
        <v>20494.4501443645</v>
      </c>
      <c r="V25" s="171">
        <v>20939.9560131479</v>
      </c>
      <c r="W25" s="171">
        <v>23376.915568618</v>
      </c>
      <c r="X25" s="171">
        <v>24127.5461089238</v>
      </c>
      <c r="Y25" s="182">
        <v>34799.7461814613</v>
      </c>
      <c r="Z25" s="182">
        <v>22575.2154101317</v>
      </c>
      <c r="AA25" s="182">
        <v>27566.1853403541</v>
      </c>
      <c r="AB25" s="182">
        <v>33297.1759237758</v>
      </c>
      <c r="AC25" s="182">
        <v>35999.47545</v>
      </c>
      <c r="AD25" s="182">
        <v>34603.5024668225</v>
      </c>
      <c r="AE25" s="182">
        <v>38122.0504709677</v>
      </c>
      <c r="AF25" s="206">
        <v>43365.8336020702</v>
      </c>
      <c r="AG25" s="215" t="s">
        <v>108</v>
      </c>
    </row>
    <row r="26" spans="2:33">
      <c r="B26" s="18" t="s">
        <v>109</v>
      </c>
      <c r="C26" s="19">
        <v>85</v>
      </c>
      <c r="D26" s="20" t="s">
        <v>110</v>
      </c>
      <c r="E26" s="170">
        <v>1073.6549673408</v>
      </c>
      <c r="F26" s="171">
        <v>938.963150826276</v>
      </c>
      <c r="G26" s="171">
        <v>1976.93137240092</v>
      </c>
      <c r="H26" s="171">
        <v>2715.30697440406</v>
      </c>
      <c r="I26" s="171">
        <v>2997.33815424544</v>
      </c>
      <c r="J26" s="171">
        <v>3866.78041679287</v>
      </c>
      <c r="K26" s="171">
        <v>4059.46744440026</v>
      </c>
      <c r="L26" s="171">
        <v>4029.31156497959</v>
      </c>
      <c r="M26" s="171">
        <v>4612.28662273608</v>
      </c>
      <c r="N26" s="171">
        <v>4799.65926535843</v>
      </c>
      <c r="O26" s="171">
        <v>5140.29207853308</v>
      </c>
      <c r="P26" s="171">
        <v>5771.54699080747</v>
      </c>
      <c r="Q26" s="171">
        <v>6837.72868633659</v>
      </c>
      <c r="R26" s="171">
        <v>6488.00904409058</v>
      </c>
      <c r="S26" s="171">
        <v>7174.13402867561</v>
      </c>
      <c r="T26" s="171">
        <v>8122.58953508843</v>
      </c>
      <c r="U26" s="171">
        <v>7684.83804642862</v>
      </c>
      <c r="V26" s="171">
        <v>7640.15067237449</v>
      </c>
      <c r="W26" s="171">
        <v>8148.04965864369</v>
      </c>
      <c r="X26" s="171">
        <v>8548.11682057491</v>
      </c>
      <c r="Y26" s="182">
        <v>8348.11074535841</v>
      </c>
      <c r="Z26" s="182">
        <v>6369.9910451838</v>
      </c>
      <c r="AA26" s="182">
        <v>9524.16117059462</v>
      </c>
      <c r="AB26" s="182">
        <v>10374.4063462242</v>
      </c>
      <c r="AC26" s="182">
        <v>8935.74096</v>
      </c>
      <c r="AD26" s="182">
        <v>9011.28567317746</v>
      </c>
      <c r="AE26" s="182">
        <v>12313.5927390324</v>
      </c>
      <c r="AF26" s="206">
        <v>12973.78075</v>
      </c>
      <c r="AG26" s="215" t="s">
        <v>111</v>
      </c>
    </row>
    <row r="27" spans="2:33">
      <c r="B27" s="18" t="s">
        <v>112</v>
      </c>
      <c r="C27" s="19" t="s">
        <v>113</v>
      </c>
      <c r="D27" s="20" t="s">
        <v>114</v>
      </c>
      <c r="E27" s="170">
        <v>2540.66457090178</v>
      </c>
      <c r="F27" s="171">
        <v>2548.0942250067</v>
      </c>
      <c r="G27" s="171">
        <v>3164.42108542122</v>
      </c>
      <c r="H27" s="171">
        <v>6330.24657436688</v>
      </c>
      <c r="I27" s="171">
        <v>4224.06952990568</v>
      </c>
      <c r="J27" s="171">
        <v>4859.42549853096</v>
      </c>
      <c r="K27" s="171">
        <v>5076.23736682409</v>
      </c>
      <c r="L27" s="171">
        <v>4999.17301825208</v>
      </c>
      <c r="M27" s="171">
        <v>6317.64399747657</v>
      </c>
      <c r="N27" s="171">
        <v>6942.61116702288</v>
      </c>
      <c r="O27" s="171">
        <v>6920.61859628211</v>
      </c>
      <c r="P27" s="171">
        <v>8431.74694941714</v>
      </c>
      <c r="Q27" s="171">
        <v>9873.13183533023</v>
      </c>
      <c r="R27" s="171">
        <v>9891.94784146364</v>
      </c>
      <c r="S27" s="171">
        <v>14316.8987638215</v>
      </c>
      <c r="T27" s="171">
        <v>13200.9963662222</v>
      </c>
      <c r="U27" s="171">
        <v>12705.5834735664</v>
      </c>
      <c r="V27" s="171">
        <v>15143.7368207858</v>
      </c>
      <c r="W27" s="171">
        <v>21031.9055058737</v>
      </c>
      <c r="X27" s="171">
        <v>19183.8981813929</v>
      </c>
      <c r="Y27" s="182">
        <v>19487.5796497207</v>
      </c>
      <c r="Z27" s="182">
        <v>19640.9031125708</v>
      </c>
      <c r="AA27" s="182">
        <v>20990.3631923581</v>
      </c>
      <c r="AB27" s="182">
        <v>22937.00433</v>
      </c>
      <c r="AC27" s="182">
        <v>24181.31428</v>
      </c>
      <c r="AD27" s="182">
        <v>25603.96912</v>
      </c>
      <c r="AE27" s="182">
        <v>32347.92563</v>
      </c>
      <c r="AF27" s="206">
        <v>34473.8827432016</v>
      </c>
      <c r="AG27" s="215" t="s">
        <v>115</v>
      </c>
    </row>
    <row r="28" spans="2:33">
      <c r="B28" s="18" t="s">
        <v>116</v>
      </c>
      <c r="C28" s="19" t="s">
        <v>117</v>
      </c>
      <c r="D28" s="20" t="s">
        <v>118</v>
      </c>
      <c r="E28" s="170">
        <v>1431.36409865629</v>
      </c>
      <c r="F28" s="171">
        <v>1688.51134561017</v>
      </c>
      <c r="G28" s="171">
        <v>1919.57858397776</v>
      </c>
      <c r="H28" s="171">
        <v>2022.86736209957</v>
      </c>
      <c r="I28" s="171">
        <v>2478.00108167621</v>
      </c>
      <c r="J28" s="171">
        <v>3572.28989467102</v>
      </c>
      <c r="K28" s="171">
        <v>3213.43489958467</v>
      </c>
      <c r="L28" s="171">
        <v>3778.65560318465</v>
      </c>
      <c r="M28" s="171">
        <v>3591.00293935269</v>
      </c>
      <c r="N28" s="171">
        <v>5364.00477828595</v>
      </c>
      <c r="O28" s="171">
        <v>6354.87574519863</v>
      </c>
      <c r="P28" s="171">
        <v>8857.99486696578</v>
      </c>
      <c r="Q28" s="171">
        <v>11309.0807877342</v>
      </c>
      <c r="R28" s="171">
        <v>12925.8127789998</v>
      </c>
      <c r="S28" s="171">
        <v>12687.6115271517</v>
      </c>
      <c r="T28" s="171">
        <v>10635.9438805006</v>
      </c>
      <c r="U28" s="171">
        <v>7397.18796190095</v>
      </c>
      <c r="V28" s="171">
        <v>6028.843733876</v>
      </c>
      <c r="W28" s="171">
        <v>9085.92043329042</v>
      </c>
      <c r="X28" s="171">
        <v>8413.81284608678</v>
      </c>
      <c r="Y28" s="182">
        <v>7907.93786981649</v>
      </c>
      <c r="Z28" s="182">
        <v>7941.97570454175</v>
      </c>
      <c r="AA28" s="182">
        <v>11836.4808618705</v>
      </c>
      <c r="AB28" s="182">
        <v>10891.19275</v>
      </c>
      <c r="AC28" s="182">
        <v>7740.79226</v>
      </c>
      <c r="AD28" s="182">
        <v>5976.22074</v>
      </c>
      <c r="AE28" s="182">
        <v>5536.46045</v>
      </c>
      <c r="AF28" s="206">
        <v>6813.4595201581</v>
      </c>
      <c r="AG28" s="215" t="s">
        <v>119</v>
      </c>
    </row>
    <row r="29" ht="15.75" spans="2:33">
      <c r="B29" s="23" t="s">
        <v>120</v>
      </c>
      <c r="C29" s="24" t="s">
        <v>121</v>
      </c>
      <c r="D29" s="25" t="s">
        <v>122</v>
      </c>
      <c r="E29" s="196">
        <v>1348.39718550916</v>
      </c>
      <c r="F29" s="197">
        <v>1569.19208748338</v>
      </c>
      <c r="G29" s="197">
        <v>1826.87122615277</v>
      </c>
      <c r="H29" s="197">
        <v>2110.6144314096</v>
      </c>
      <c r="I29" s="197">
        <v>2240.13473146794</v>
      </c>
      <c r="J29" s="197">
        <v>2800.61614913588</v>
      </c>
      <c r="K29" s="197">
        <v>2946.23493141949</v>
      </c>
      <c r="L29" s="197">
        <v>3172.71407974891</v>
      </c>
      <c r="M29" s="197">
        <v>2879.55850690678</v>
      </c>
      <c r="N29" s="197">
        <v>3634.88764137973</v>
      </c>
      <c r="O29" s="197">
        <v>4323.8355524052</v>
      </c>
      <c r="P29" s="197">
        <v>5656.63463858421</v>
      </c>
      <c r="Q29" s="197">
        <v>7702.75143666084</v>
      </c>
      <c r="R29" s="197">
        <v>8862.86674643297</v>
      </c>
      <c r="S29" s="197">
        <v>11087.4336473787</v>
      </c>
      <c r="T29" s="197">
        <v>12419.0853755312</v>
      </c>
      <c r="U29" s="197">
        <v>8328.6184078921</v>
      </c>
      <c r="V29" s="197">
        <v>9546.02091375127</v>
      </c>
      <c r="W29" s="197">
        <v>11332.1510830062</v>
      </c>
      <c r="X29" s="197">
        <v>14827.8529200193</v>
      </c>
      <c r="Y29" s="207">
        <v>19836.2906400412</v>
      </c>
      <c r="Z29" s="207">
        <v>18367.7984749024</v>
      </c>
      <c r="AA29" s="207">
        <v>19769.0242622539</v>
      </c>
      <c r="AB29" s="207">
        <v>12400.11241</v>
      </c>
      <c r="AC29" s="207">
        <v>18417.74612</v>
      </c>
      <c r="AD29" s="207">
        <v>18830.38451</v>
      </c>
      <c r="AE29" s="207">
        <v>15961.80137</v>
      </c>
      <c r="AF29" s="208">
        <v>15676.4685408983</v>
      </c>
      <c r="AG29" s="215" t="s">
        <v>123</v>
      </c>
    </row>
    <row r="30" ht="15.75" spans="2:33">
      <c r="B30" s="198"/>
      <c r="C30" s="199"/>
      <c r="D30" s="200" t="s">
        <v>129</v>
      </c>
      <c r="E30" s="201">
        <v>212343.53748731</v>
      </c>
      <c r="F30" s="202">
        <v>208445.553179254</v>
      </c>
      <c r="G30" s="202">
        <v>261457.865904822</v>
      </c>
      <c r="H30" s="202">
        <v>311451.818917961</v>
      </c>
      <c r="I30" s="202">
        <v>356334.69655613</v>
      </c>
      <c r="J30" s="202">
        <v>396635.432937137</v>
      </c>
      <c r="K30" s="202">
        <v>432606.977795938</v>
      </c>
      <c r="L30" s="202">
        <v>451457.11057696</v>
      </c>
      <c r="M30" s="202">
        <v>512972.655724837</v>
      </c>
      <c r="N30" s="202">
        <v>557589.074384627</v>
      </c>
      <c r="O30" s="202">
        <v>609121.20255892</v>
      </c>
      <c r="P30" s="202">
        <v>688690.300035979</v>
      </c>
      <c r="Q30" s="202">
        <v>808929.843009175</v>
      </c>
      <c r="R30" s="202">
        <v>874819.322330931</v>
      </c>
      <c r="S30" s="202">
        <v>863061.869903864</v>
      </c>
      <c r="T30" s="202">
        <v>938587.891310124</v>
      </c>
      <c r="U30" s="202">
        <v>933425.425379241</v>
      </c>
      <c r="V30" s="202">
        <v>978573.145936666</v>
      </c>
      <c r="W30" s="202">
        <v>966393.278796272</v>
      </c>
      <c r="X30" s="202">
        <v>992157.622472533</v>
      </c>
      <c r="Y30" s="209">
        <v>1014706.20805685</v>
      </c>
      <c r="Z30" s="209">
        <v>1037449.910771</v>
      </c>
      <c r="AA30" s="209">
        <v>1054700.89232493</v>
      </c>
      <c r="AB30" s="209">
        <v>1040001.85954</v>
      </c>
      <c r="AC30" s="209">
        <v>1006740.0568</v>
      </c>
      <c r="AD30" s="209">
        <v>1196340.26906</v>
      </c>
      <c r="AE30" s="209">
        <v>1285087.05357</v>
      </c>
      <c r="AF30" s="210">
        <v>1319266.31207944</v>
      </c>
      <c r="AG30" s="216" t="s">
        <v>130</v>
      </c>
    </row>
    <row r="31" spans="3:32">
      <c r="C31" s="203" t="s">
        <v>25</v>
      </c>
      <c r="AA31" s="211"/>
      <c r="AB31" s="211"/>
      <c r="AC31" s="211"/>
      <c r="AD31" s="211"/>
      <c r="AE31" s="211"/>
      <c r="AF31" s="211"/>
    </row>
    <row r="41" spans="27:30">
      <c r="AA41" s="185"/>
      <c r="AB41" s="101"/>
      <c r="AC41" s="101"/>
      <c r="AD41" s="101"/>
    </row>
    <row r="42" spans="27:30">
      <c r="AA42" s="185"/>
      <c r="AB42" s="101"/>
      <c r="AC42" s="101"/>
      <c r="AD42" s="101"/>
    </row>
  </sheetData>
  <mergeCells count="4">
    <mergeCell ref="E9:AF9"/>
    <mergeCell ref="B30:C30"/>
    <mergeCell ref="D9:D10"/>
    <mergeCell ref="AG9:AG10"/>
  </mergeCells>
  <pageMargins left="0.27" right="0.17" top="0.53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2:AL51"/>
  <sheetViews>
    <sheetView showGridLines="0" workbookViewId="0">
      <selection activeCell="B9" sqref="B9:D27"/>
    </sheetView>
  </sheetViews>
  <sheetFormatPr defaultColWidth="9" defaultRowHeight="15"/>
  <cols>
    <col min="1" max="1" width="2.57142857142857" style="64" customWidth="1"/>
    <col min="2" max="2" width="5.85714285714286" style="64" customWidth="1"/>
    <col min="3" max="3" width="10.4285714285714" style="64" customWidth="1"/>
    <col min="4" max="4" width="40" style="64" customWidth="1"/>
    <col min="5" max="25" width="10" style="64" customWidth="1"/>
    <col min="26" max="26" width="10" style="116" customWidth="1"/>
    <col min="27" max="27" width="10" style="64" customWidth="1"/>
    <col min="28" max="28" width="10" style="116" customWidth="1"/>
    <col min="29" max="33" width="13.1428571428571" style="64" customWidth="1"/>
    <col min="34" max="34" width="58.4285714285714" style="64" customWidth="1"/>
    <col min="35" max="35" width="12.4285714285714" customWidth="1"/>
    <col min="36" max="36" width="17.8571428571429" customWidth="1"/>
    <col min="37" max="37" width="8.42857142857143" customWidth="1"/>
    <col min="38" max="38" width="12.8571428571429" customWidth="1"/>
    <col min="39" max="16384" width="9.14285714285714" style="64"/>
  </cols>
  <sheetData>
    <row r="2" spans="2:3">
      <c r="B2" s="122" t="s">
        <v>131</v>
      </c>
      <c r="C2" s="122"/>
    </row>
    <row r="3" spans="2:32">
      <c r="B3" s="122" t="s">
        <v>132</v>
      </c>
      <c r="C3" s="122"/>
      <c r="U3" s="137"/>
      <c r="V3" s="137"/>
      <c r="W3" s="137"/>
      <c r="X3" s="137"/>
      <c r="Y3" s="137"/>
      <c r="Z3" s="175"/>
      <c r="AA3" s="137"/>
      <c r="AB3" s="175"/>
      <c r="AC3" s="137"/>
      <c r="AD3" s="137"/>
      <c r="AE3" s="137"/>
      <c r="AF3" s="137"/>
    </row>
    <row r="4" spans="2:33">
      <c r="B4" s="122" t="s">
        <v>28</v>
      </c>
      <c r="C4" s="122"/>
      <c r="U4" s="138"/>
      <c r="V4" s="138"/>
      <c r="W4" s="138"/>
      <c r="X4" s="138"/>
      <c r="Y4" s="138"/>
      <c r="Z4" s="176"/>
      <c r="AA4" s="138"/>
      <c r="AB4" s="176"/>
      <c r="AC4" s="138"/>
      <c r="AD4" s="138"/>
      <c r="AE4" s="138"/>
      <c r="AF4" s="177"/>
      <c r="AG4" s="121"/>
    </row>
    <row r="5" spans="2:33">
      <c r="B5" s="4"/>
      <c r="C5" s="29"/>
      <c r="E5" s="121"/>
      <c r="F5" s="121"/>
      <c r="G5" s="162"/>
      <c r="H5" s="163"/>
      <c r="I5" s="163"/>
      <c r="J5" s="163"/>
      <c r="K5" s="163"/>
      <c r="L5" s="163"/>
      <c r="M5" s="163"/>
      <c r="N5" s="163"/>
      <c r="O5" s="163"/>
      <c r="P5" s="163"/>
      <c r="Q5" s="163"/>
      <c r="AA5" s="178"/>
      <c r="AB5" s="179"/>
      <c r="AC5" s="145"/>
      <c r="AD5" s="145"/>
      <c r="AE5" s="145"/>
      <c r="AG5" s="186"/>
    </row>
    <row r="6" ht="15.75" spans="27:34">
      <c r="AA6" s="178"/>
      <c r="AH6" s="145" t="s">
        <v>44</v>
      </c>
    </row>
    <row r="7" ht="15.75" customHeight="1" spans="2:34">
      <c r="B7" s="6" t="s">
        <v>45</v>
      </c>
      <c r="C7" s="6" t="s">
        <v>46</v>
      </c>
      <c r="D7" s="164" t="s">
        <v>47</v>
      </c>
      <c r="E7" s="66" t="s">
        <v>48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85"/>
      <c r="AH7" s="86" t="s">
        <v>49</v>
      </c>
    </row>
    <row r="8" ht="15.75" spans="2:34">
      <c r="B8" s="10" t="s">
        <v>50</v>
      </c>
      <c r="C8" s="10" t="s">
        <v>51</v>
      </c>
      <c r="D8" s="165"/>
      <c r="E8" s="13">
        <v>1995</v>
      </c>
      <c r="F8" s="70">
        <v>1996</v>
      </c>
      <c r="G8" s="38">
        <v>1997</v>
      </c>
      <c r="H8" s="70">
        <v>1998</v>
      </c>
      <c r="I8" s="38">
        <v>1999</v>
      </c>
      <c r="J8" s="70">
        <v>2000</v>
      </c>
      <c r="K8" s="38">
        <v>2001</v>
      </c>
      <c r="L8" s="70">
        <v>2002</v>
      </c>
      <c r="M8" s="38">
        <v>2003</v>
      </c>
      <c r="N8" s="70">
        <v>2004</v>
      </c>
      <c r="O8" s="38">
        <v>2005</v>
      </c>
      <c r="P8" s="70">
        <v>2006</v>
      </c>
      <c r="Q8" s="38">
        <v>2007</v>
      </c>
      <c r="R8" s="70">
        <v>2008</v>
      </c>
      <c r="S8" s="38">
        <v>2009</v>
      </c>
      <c r="T8" s="38">
        <v>2010</v>
      </c>
      <c r="U8" s="38">
        <v>2011</v>
      </c>
      <c r="V8" s="38">
        <v>2012</v>
      </c>
      <c r="W8" s="39">
        <v>2013</v>
      </c>
      <c r="X8" s="39">
        <v>2014</v>
      </c>
      <c r="Y8" s="39">
        <v>2015</v>
      </c>
      <c r="Z8" s="39">
        <v>2016</v>
      </c>
      <c r="AA8" s="80">
        <v>2017</v>
      </c>
      <c r="AB8" s="180">
        <v>2018</v>
      </c>
      <c r="AC8" s="44">
        <v>2019</v>
      </c>
      <c r="AD8" s="44">
        <v>2020</v>
      </c>
      <c r="AE8" s="44">
        <v>2021</v>
      </c>
      <c r="AF8" s="44">
        <v>2022</v>
      </c>
      <c r="AG8" s="44" t="s">
        <v>24</v>
      </c>
      <c r="AH8" s="87"/>
    </row>
    <row r="9" spans="2:38">
      <c r="B9" s="18" t="s">
        <v>52</v>
      </c>
      <c r="C9" s="19" t="s">
        <v>53</v>
      </c>
      <c r="D9" s="20" t="s">
        <v>54</v>
      </c>
      <c r="E9" s="140">
        <v>88429.5576593827</v>
      </c>
      <c r="F9" s="140">
        <v>113438.518303941</v>
      </c>
      <c r="G9" s="140">
        <v>97381.9684619496</v>
      </c>
      <c r="H9" s="140">
        <v>103224.27159039</v>
      </c>
      <c r="I9" s="140">
        <v>107131.25357086</v>
      </c>
      <c r="J9" s="140">
        <v>114489.57379499</v>
      </c>
      <c r="K9" s="140">
        <v>119263.117483507</v>
      </c>
      <c r="L9" s="140">
        <v>125289.91439495</v>
      </c>
      <c r="M9" s="140">
        <v>138794.300238728</v>
      </c>
      <c r="N9" s="140">
        <v>141161.970453938</v>
      </c>
      <c r="O9" s="140">
        <v>141209.491579863</v>
      </c>
      <c r="P9" s="140">
        <v>144004.851928399</v>
      </c>
      <c r="Q9" s="140">
        <v>156145.811839104</v>
      </c>
      <c r="R9" s="140">
        <v>171542.666413379</v>
      </c>
      <c r="S9" s="140">
        <v>179012.348910058</v>
      </c>
      <c r="T9" s="140">
        <v>205502.605729304</v>
      </c>
      <c r="U9" s="140">
        <v>218867.368275173</v>
      </c>
      <c r="V9" s="140">
        <v>233064.061673922</v>
      </c>
      <c r="W9" s="140">
        <v>255910.245285979</v>
      </c>
      <c r="X9" s="140">
        <v>269808.819842466</v>
      </c>
      <c r="Y9" s="140">
        <v>270859.3398888</v>
      </c>
      <c r="Z9" s="140">
        <v>285265.935320179</v>
      </c>
      <c r="AA9" s="140">
        <v>285478.731901919</v>
      </c>
      <c r="AB9" s="140">
        <v>297545.186522512</v>
      </c>
      <c r="AC9" s="140">
        <v>310912.81189</v>
      </c>
      <c r="AD9" s="140">
        <v>311426.7267</v>
      </c>
      <c r="AE9" s="140">
        <v>332141.07048</v>
      </c>
      <c r="AF9" s="140">
        <v>365122.28404</v>
      </c>
      <c r="AG9" s="140">
        <v>384459.587404934</v>
      </c>
      <c r="AH9" s="20" t="s">
        <v>55</v>
      </c>
      <c r="AL9" s="64"/>
    </row>
    <row r="10" spans="2:38">
      <c r="B10" s="18" t="s">
        <v>56</v>
      </c>
      <c r="C10" s="19" t="s">
        <v>57</v>
      </c>
      <c r="D10" s="20" t="s">
        <v>58</v>
      </c>
      <c r="E10" s="140">
        <v>2775.37274394103</v>
      </c>
      <c r="F10" s="140">
        <v>2991.74857624709</v>
      </c>
      <c r="G10" s="140">
        <v>2918.47161612305</v>
      </c>
      <c r="H10" s="140">
        <v>2784.52448471351</v>
      </c>
      <c r="I10" s="140">
        <v>3565.35746840086</v>
      </c>
      <c r="J10" s="140">
        <v>3948.28867937165</v>
      </c>
      <c r="K10" s="140">
        <v>4432.07420105079</v>
      </c>
      <c r="L10" s="140">
        <v>4040.47582275351</v>
      </c>
      <c r="M10" s="140">
        <v>3694.57705399594</v>
      </c>
      <c r="N10" s="140">
        <v>4915.85972272994</v>
      </c>
      <c r="O10" s="140">
        <v>8826.32803558595</v>
      </c>
      <c r="P10" s="140">
        <v>8939.00121083045</v>
      </c>
      <c r="Q10" s="140">
        <v>11294.106950731</v>
      </c>
      <c r="R10" s="140">
        <v>15173.308912704</v>
      </c>
      <c r="S10" s="140">
        <v>12460.9405355594</v>
      </c>
      <c r="T10" s="140">
        <v>22956.8807638125</v>
      </c>
      <c r="U10" s="140">
        <v>35352.3454208536</v>
      </c>
      <c r="V10" s="140">
        <v>47429.0710255565</v>
      </c>
      <c r="W10" s="140">
        <v>52995.531622713</v>
      </c>
      <c r="X10" s="140">
        <v>55989.2603435976</v>
      </c>
      <c r="Y10" s="140">
        <v>37928.2257493464</v>
      </c>
      <c r="Z10" s="140">
        <v>29412.4597831234</v>
      </c>
      <c r="AA10" s="140">
        <v>30444.2713704176</v>
      </c>
      <c r="AB10" s="140">
        <v>33393.40941</v>
      </c>
      <c r="AC10" s="140">
        <v>36265.59348</v>
      </c>
      <c r="AD10" s="140">
        <v>25333.36513</v>
      </c>
      <c r="AE10" s="140">
        <v>27896.36175</v>
      </c>
      <c r="AF10" s="140">
        <v>32181.56176</v>
      </c>
      <c r="AG10" s="140">
        <v>26949.4375820848</v>
      </c>
      <c r="AH10" s="20" t="s">
        <v>59</v>
      </c>
      <c r="AL10" s="64"/>
    </row>
    <row r="11" spans="2:38">
      <c r="B11" s="18" t="s">
        <v>60</v>
      </c>
      <c r="C11" s="19" t="s">
        <v>61</v>
      </c>
      <c r="D11" s="20" t="s">
        <v>62</v>
      </c>
      <c r="E11" s="140">
        <v>15563.2703998335</v>
      </c>
      <c r="F11" s="140">
        <v>18773.0223042226</v>
      </c>
      <c r="G11" s="140">
        <v>17439.8628002852</v>
      </c>
      <c r="H11" s="140">
        <v>20171.124766254</v>
      </c>
      <c r="I11" s="140">
        <v>22973.1816999694</v>
      </c>
      <c r="J11" s="140">
        <v>24320.8715922834</v>
      </c>
      <c r="K11" s="140">
        <v>25303.2067268089</v>
      </c>
      <c r="L11" s="140">
        <v>27308.2831653255</v>
      </c>
      <c r="M11" s="140">
        <v>30433.3576486547</v>
      </c>
      <c r="N11" s="140">
        <v>34024.8199820416</v>
      </c>
      <c r="O11" s="140">
        <v>39532.0916375935</v>
      </c>
      <c r="P11" s="140">
        <v>47665.1409546509</v>
      </c>
      <c r="Q11" s="140">
        <v>57620.5270668211</v>
      </c>
      <c r="R11" s="140">
        <v>60318.2079358975</v>
      </c>
      <c r="S11" s="140">
        <v>66274.3675421645</v>
      </c>
      <c r="T11" s="140">
        <v>74879.6646576819</v>
      </c>
      <c r="U11" s="140">
        <v>81056.0619295961</v>
      </c>
      <c r="V11" s="140">
        <v>71270.1637444908</v>
      </c>
      <c r="W11" s="140">
        <v>77722.472611983</v>
      </c>
      <c r="X11" s="140">
        <v>82846.8715566319</v>
      </c>
      <c r="Y11" s="140">
        <v>90674.5494368663</v>
      </c>
      <c r="Z11" s="140">
        <v>93813.7936225044</v>
      </c>
      <c r="AA11" s="140">
        <v>102897.609563926</v>
      </c>
      <c r="AB11" s="140">
        <v>111409.73632</v>
      </c>
      <c r="AC11" s="140">
        <v>119285.97026</v>
      </c>
      <c r="AD11" s="140">
        <v>117068.37414</v>
      </c>
      <c r="AE11" s="140">
        <v>129141.8818</v>
      </c>
      <c r="AF11" s="140">
        <v>161329.8373</v>
      </c>
      <c r="AG11" s="140">
        <v>162995.631694314</v>
      </c>
      <c r="AH11" s="20" t="s">
        <v>63</v>
      </c>
      <c r="AL11" s="64"/>
    </row>
    <row r="12" spans="2:38">
      <c r="B12" s="18" t="s">
        <v>64</v>
      </c>
      <c r="C12" s="19">
        <v>35</v>
      </c>
      <c r="D12" s="20" t="s">
        <v>65</v>
      </c>
      <c r="E12" s="140">
        <v>7858.45186733932</v>
      </c>
      <c r="F12" s="140">
        <v>11371.6597062312</v>
      </c>
      <c r="G12" s="140">
        <v>9308.60770085471</v>
      </c>
      <c r="H12" s="140">
        <v>7107.04345681939</v>
      </c>
      <c r="I12" s="140">
        <v>7691.33099876762</v>
      </c>
      <c r="J12" s="140">
        <v>10271.3653033637</v>
      </c>
      <c r="K12" s="140">
        <v>10794.2002323859</v>
      </c>
      <c r="L12" s="140">
        <v>8522.40443072069</v>
      </c>
      <c r="M12" s="140">
        <v>18037.8050512633</v>
      </c>
      <c r="N12" s="140">
        <v>22716.9825783512</v>
      </c>
      <c r="O12" s="140">
        <v>23975.2979858858</v>
      </c>
      <c r="P12" s="140">
        <v>21861.5231888877</v>
      </c>
      <c r="Q12" s="140">
        <v>17426.2052369034</v>
      </c>
      <c r="R12" s="140">
        <v>19846.578181937</v>
      </c>
      <c r="S12" s="140">
        <v>23704.8770878567</v>
      </c>
      <c r="T12" s="140">
        <v>40658.4648845734</v>
      </c>
      <c r="U12" s="140">
        <v>23095.984826387</v>
      </c>
      <c r="V12" s="140">
        <v>21750.2872942999</v>
      </c>
      <c r="W12" s="140">
        <v>27454.8649440492</v>
      </c>
      <c r="X12" s="140">
        <v>25553.7693170433</v>
      </c>
      <c r="Y12" s="140">
        <v>45787.7873672325</v>
      </c>
      <c r="Z12" s="140">
        <v>50668.5526237502</v>
      </c>
      <c r="AA12" s="140">
        <v>29839.9165585848</v>
      </c>
      <c r="AB12" s="140">
        <v>44357.8429</v>
      </c>
      <c r="AC12" s="140">
        <v>33505.693791815</v>
      </c>
      <c r="AD12" s="140">
        <v>33277.5756509172</v>
      </c>
      <c r="AE12" s="140">
        <v>35615.3624113999</v>
      </c>
      <c r="AF12" s="140">
        <v>38207.5979622177</v>
      </c>
      <c r="AG12" s="140">
        <v>54290.349337639</v>
      </c>
      <c r="AH12" s="20" t="s">
        <v>66</v>
      </c>
      <c r="AL12" s="64"/>
    </row>
    <row r="13" spans="2:38">
      <c r="B13" s="18" t="s">
        <v>67</v>
      </c>
      <c r="C13" s="19" t="s">
        <v>68</v>
      </c>
      <c r="D13" s="20" t="s">
        <v>69</v>
      </c>
      <c r="E13" s="140">
        <v>2042.84077579665</v>
      </c>
      <c r="F13" s="140">
        <v>2119.47859803361</v>
      </c>
      <c r="G13" s="140">
        <v>2028.9474556171</v>
      </c>
      <c r="H13" s="140">
        <v>2024.95502629981</v>
      </c>
      <c r="I13" s="140">
        <v>2229.10452844623</v>
      </c>
      <c r="J13" s="140">
        <v>2611.5396845823</v>
      </c>
      <c r="K13" s="140">
        <v>2874.83608102862</v>
      </c>
      <c r="L13" s="140">
        <v>2487.23848404603</v>
      </c>
      <c r="M13" s="140">
        <v>3928.68123844865</v>
      </c>
      <c r="N13" s="140">
        <v>4919.64760049589</v>
      </c>
      <c r="O13" s="140">
        <v>5666.65646571069</v>
      </c>
      <c r="P13" s="140">
        <v>6454.4755370975</v>
      </c>
      <c r="Q13" s="140">
        <v>5915.32104188101</v>
      </c>
      <c r="R13" s="140">
        <v>5915.27112945353</v>
      </c>
      <c r="S13" s="140">
        <v>6907.68328054236</v>
      </c>
      <c r="T13" s="140">
        <v>8454.67541448912</v>
      </c>
      <c r="U13" s="140">
        <v>8608.18113565795</v>
      </c>
      <c r="V13" s="140">
        <v>8430.34235685584</v>
      </c>
      <c r="W13" s="140">
        <v>8771.492215712</v>
      </c>
      <c r="X13" s="140">
        <v>9089.05469702526</v>
      </c>
      <c r="Y13" s="140">
        <v>8969.75106684984</v>
      </c>
      <c r="Z13" s="140">
        <v>8566.18178820652</v>
      </c>
      <c r="AA13" s="140">
        <v>9822.25662896873</v>
      </c>
      <c r="AB13" s="140">
        <v>10229.50976</v>
      </c>
      <c r="AC13" s="140">
        <v>11139.230908185</v>
      </c>
      <c r="AD13" s="140">
        <v>11267.8759990828</v>
      </c>
      <c r="AE13" s="140">
        <v>12371.7633186001</v>
      </c>
      <c r="AF13" s="140">
        <v>14544.5901077823</v>
      </c>
      <c r="AG13" s="140">
        <v>15411.4360939309</v>
      </c>
      <c r="AH13" s="20" t="s">
        <v>70</v>
      </c>
      <c r="AL13" s="64"/>
    </row>
    <row r="14" spans="2:38">
      <c r="B14" s="18" t="s">
        <v>71</v>
      </c>
      <c r="C14" s="19" t="s">
        <v>72</v>
      </c>
      <c r="D14" s="20" t="s">
        <v>73</v>
      </c>
      <c r="E14" s="140">
        <v>24951.2133074515</v>
      </c>
      <c r="F14" s="140">
        <v>29721.7658604044</v>
      </c>
      <c r="G14" s="140">
        <v>36305.3773446267</v>
      </c>
      <c r="H14" s="140">
        <v>34408.8277818477</v>
      </c>
      <c r="I14" s="140">
        <v>47546.0855169107</v>
      </c>
      <c r="J14" s="140">
        <v>70927.7074143185</v>
      </c>
      <c r="K14" s="140">
        <v>98800.3686647981</v>
      </c>
      <c r="L14" s="140">
        <v>123974.91035954</v>
      </c>
      <c r="M14" s="140">
        <v>133691.137283534</v>
      </c>
      <c r="N14" s="140">
        <v>144293.835695067</v>
      </c>
      <c r="O14" s="140">
        <v>154017.553927406</v>
      </c>
      <c r="P14" s="140">
        <v>170281.184345286</v>
      </c>
      <c r="Q14" s="140">
        <v>195025.630050787</v>
      </c>
      <c r="R14" s="140">
        <v>216442.75969226</v>
      </c>
      <c r="S14" s="140">
        <v>213639.10446013</v>
      </c>
      <c r="T14" s="140">
        <v>198199.877762632</v>
      </c>
      <c r="U14" s="140">
        <v>204544.375893788</v>
      </c>
      <c r="V14" s="140">
        <v>187741.324756414</v>
      </c>
      <c r="W14" s="140">
        <v>177970.584131298</v>
      </c>
      <c r="X14" s="140">
        <v>160717.199908147</v>
      </c>
      <c r="Y14" s="140">
        <v>170347.566541912</v>
      </c>
      <c r="Z14" s="140">
        <v>172752.630467377</v>
      </c>
      <c r="AA14" s="140">
        <v>189441.875750906</v>
      </c>
      <c r="AB14" s="140">
        <v>195113.92195</v>
      </c>
      <c r="AC14" s="140">
        <v>192981.84302</v>
      </c>
      <c r="AD14" s="140">
        <v>201691.11356</v>
      </c>
      <c r="AE14" s="140">
        <v>213746.36497</v>
      </c>
      <c r="AF14" s="140">
        <v>248715.47065</v>
      </c>
      <c r="AG14" s="140">
        <v>285869.2862802</v>
      </c>
      <c r="AH14" s="20" t="s">
        <v>74</v>
      </c>
      <c r="AL14" s="64"/>
    </row>
    <row r="15" spans="2:38">
      <c r="B15" s="18" t="s">
        <v>75</v>
      </c>
      <c r="C15" s="19" t="s">
        <v>76</v>
      </c>
      <c r="D15" s="20" t="s">
        <v>77</v>
      </c>
      <c r="E15" s="140">
        <v>46335.2229353699</v>
      </c>
      <c r="F15" s="140">
        <v>60563.6136577922</v>
      </c>
      <c r="G15" s="140">
        <v>60758.9433723109</v>
      </c>
      <c r="H15" s="140">
        <v>72482.2889977535</v>
      </c>
      <c r="I15" s="140">
        <v>88947.2438505465</v>
      </c>
      <c r="J15" s="140">
        <v>91707.7137501324</v>
      </c>
      <c r="K15" s="140">
        <v>93637.874319851</v>
      </c>
      <c r="L15" s="140">
        <v>93260.2045719349</v>
      </c>
      <c r="M15" s="140">
        <v>95791.4881719865</v>
      </c>
      <c r="N15" s="140">
        <v>100727.233823955</v>
      </c>
      <c r="O15" s="140">
        <v>104254.762160258</v>
      </c>
      <c r="P15" s="140">
        <v>109754.747582061</v>
      </c>
      <c r="Q15" s="140">
        <v>121312.254725719</v>
      </c>
      <c r="R15" s="140">
        <v>135312.691241535</v>
      </c>
      <c r="S15" s="140">
        <v>142103.66656663</v>
      </c>
      <c r="T15" s="140">
        <v>146067.296443682</v>
      </c>
      <c r="U15" s="140">
        <v>154685.836740183</v>
      </c>
      <c r="V15" s="140">
        <v>157787.237533051</v>
      </c>
      <c r="W15" s="140">
        <v>164575.678084773</v>
      </c>
      <c r="X15" s="140">
        <v>169772.48214402</v>
      </c>
      <c r="Y15" s="140">
        <v>167798.183282091</v>
      </c>
      <c r="Z15" s="140">
        <v>174476.621468718</v>
      </c>
      <c r="AA15" s="140">
        <v>180200.639132531</v>
      </c>
      <c r="AB15" s="140">
        <v>189482.1884</v>
      </c>
      <c r="AC15" s="140">
        <v>198053.29057</v>
      </c>
      <c r="AD15" s="140">
        <v>198443.17389</v>
      </c>
      <c r="AE15" s="140">
        <v>213310.22046</v>
      </c>
      <c r="AF15" s="140">
        <v>262168.15328</v>
      </c>
      <c r="AG15" s="140">
        <v>287940.382689786</v>
      </c>
      <c r="AH15" s="20" t="s">
        <v>78</v>
      </c>
      <c r="AL15" s="64"/>
    </row>
    <row r="16" spans="2:38">
      <c r="B16" s="18" t="s">
        <v>79</v>
      </c>
      <c r="C16" s="19" t="s">
        <v>80</v>
      </c>
      <c r="D16" s="20" t="s">
        <v>81</v>
      </c>
      <c r="E16" s="140">
        <v>7201.44851897643</v>
      </c>
      <c r="F16" s="140">
        <v>8213.78819407872</v>
      </c>
      <c r="G16" s="140">
        <v>9348.94864290018</v>
      </c>
      <c r="H16" s="140">
        <v>15285.8104590879</v>
      </c>
      <c r="I16" s="140">
        <v>17425.8912342368</v>
      </c>
      <c r="J16" s="140">
        <v>16879.1508706326</v>
      </c>
      <c r="K16" s="140">
        <v>21754.5021826974</v>
      </c>
      <c r="L16" s="140">
        <v>20475.1317930105</v>
      </c>
      <c r="M16" s="140">
        <v>18359.9653737912</v>
      </c>
      <c r="N16" s="140">
        <v>22242.2820879208</v>
      </c>
      <c r="O16" s="140">
        <v>26205.6676079595</v>
      </c>
      <c r="P16" s="140">
        <v>29182.0008095849</v>
      </c>
      <c r="Q16" s="140">
        <v>34527.6636246234</v>
      </c>
      <c r="R16" s="140">
        <v>37556.0753853785</v>
      </c>
      <c r="S16" s="140">
        <v>42761.7893292912</v>
      </c>
      <c r="T16" s="140">
        <v>49401.5473434681</v>
      </c>
      <c r="U16" s="140">
        <v>56463.1081810792</v>
      </c>
      <c r="V16" s="140">
        <v>60884.958037188</v>
      </c>
      <c r="W16" s="140">
        <v>38278.5533333288</v>
      </c>
      <c r="X16" s="140">
        <v>35965.0513780574</v>
      </c>
      <c r="Y16" s="140">
        <v>36801.92822051</v>
      </c>
      <c r="Z16" s="140">
        <v>38447.3088776708</v>
      </c>
      <c r="AA16" s="140">
        <v>43067.6097897747</v>
      </c>
      <c r="AB16" s="140">
        <v>45556.22063</v>
      </c>
      <c r="AC16" s="140">
        <v>48127.48884</v>
      </c>
      <c r="AD16" s="140">
        <v>42095.7207</v>
      </c>
      <c r="AE16" s="140">
        <v>50952.70128</v>
      </c>
      <c r="AF16" s="140">
        <v>62367.59941</v>
      </c>
      <c r="AG16" s="140">
        <v>65033.3426832331</v>
      </c>
      <c r="AH16" s="20" t="s">
        <v>82</v>
      </c>
      <c r="AL16" s="64"/>
    </row>
    <row r="17" spans="2:38">
      <c r="B17" s="18" t="s">
        <v>83</v>
      </c>
      <c r="C17" s="19" t="s">
        <v>84</v>
      </c>
      <c r="D17" s="20" t="s">
        <v>85</v>
      </c>
      <c r="E17" s="140">
        <v>8457.88698295543</v>
      </c>
      <c r="F17" s="140">
        <v>9478.16851973091</v>
      </c>
      <c r="G17" s="140">
        <v>9371.86804543351</v>
      </c>
      <c r="H17" s="140">
        <v>8517.1076742388</v>
      </c>
      <c r="I17" s="140">
        <v>12241.9808514634</v>
      </c>
      <c r="J17" s="140">
        <v>10100.2876889797</v>
      </c>
      <c r="K17" s="140">
        <v>9990.50195322988</v>
      </c>
      <c r="L17" s="140">
        <v>10741.5757962165</v>
      </c>
      <c r="M17" s="140">
        <v>10323.3444219316</v>
      </c>
      <c r="N17" s="140">
        <v>10853.9754780555</v>
      </c>
      <c r="O17" s="140">
        <v>15024.962121184</v>
      </c>
      <c r="P17" s="140">
        <v>15127.7773340291</v>
      </c>
      <c r="Q17" s="140">
        <v>17288.6394345009</v>
      </c>
      <c r="R17" s="140">
        <v>18023.1505582414</v>
      </c>
      <c r="S17" s="140">
        <v>20315.4284936006</v>
      </c>
      <c r="T17" s="140">
        <v>22523.286559044</v>
      </c>
      <c r="U17" s="140">
        <v>21563.8300718369</v>
      </c>
      <c r="V17" s="140">
        <v>21375.6774017725</v>
      </c>
      <c r="W17" s="140">
        <v>20420.3555928685</v>
      </c>
      <c r="X17" s="140">
        <v>21666.4066042953</v>
      </c>
      <c r="Y17" s="140">
        <v>22351.6616639442</v>
      </c>
      <c r="Z17" s="140">
        <v>24516.945701143</v>
      </c>
      <c r="AA17" s="140">
        <v>29920.778960242</v>
      </c>
      <c r="AB17" s="140">
        <v>35948.17899</v>
      </c>
      <c r="AC17" s="140">
        <v>43097.67697</v>
      </c>
      <c r="AD17" s="140">
        <v>30870.61126</v>
      </c>
      <c r="AE17" s="140">
        <v>38926.81352</v>
      </c>
      <c r="AF17" s="140">
        <v>57155.21125</v>
      </c>
      <c r="AG17" s="140">
        <v>86778.5201040226</v>
      </c>
      <c r="AH17" s="20" t="s">
        <v>86</v>
      </c>
      <c r="AL17" s="64"/>
    </row>
    <row r="18" spans="2:38">
      <c r="B18" s="18" t="s">
        <v>87</v>
      </c>
      <c r="C18" s="19" t="s">
        <v>88</v>
      </c>
      <c r="D18" s="20" t="s">
        <v>89</v>
      </c>
      <c r="E18" s="140">
        <v>2370.39050613357</v>
      </c>
      <c r="F18" s="140">
        <v>2765.80552439609</v>
      </c>
      <c r="G18" s="140">
        <v>4054.21803922901</v>
      </c>
      <c r="H18" s="140">
        <v>4640.81639921183</v>
      </c>
      <c r="I18" s="140">
        <v>7018.70523522351</v>
      </c>
      <c r="J18" s="140">
        <v>7911.99433454058</v>
      </c>
      <c r="K18" s="140">
        <v>12445.9195039209</v>
      </c>
      <c r="L18" s="140">
        <v>14630.6116052484</v>
      </c>
      <c r="M18" s="140">
        <v>16649.8610125792</v>
      </c>
      <c r="N18" s="140">
        <v>20696.0640659104</v>
      </c>
      <c r="O18" s="140">
        <v>23104.1233293458</v>
      </c>
      <c r="P18" s="140">
        <v>25240.9924688208</v>
      </c>
      <c r="Q18" s="140">
        <v>30576.8538275084</v>
      </c>
      <c r="R18" s="140">
        <v>33671.3151190676</v>
      </c>
      <c r="S18" s="140">
        <v>34260.2574070607</v>
      </c>
      <c r="T18" s="140">
        <v>29222.2900552717</v>
      </c>
      <c r="U18" s="140">
        <v>28998.3428143094</v>
      </c>
      <c r="V18" s="140">
        <v>28486.6284924056</v>
      </c>
      <c r="W18" s="140">
        <v>25966.2367464298</v>
      </c>
      <c r="X18" s="140">
        <v>27074.6038486166</v>
      </c>
      <c r="Y18" s="140">
        <v>29697.0888555355</v>
      </c>
      <c r="Z18" s="140">
        <v>33423.4862620642</v>
      </c>
      <c r="AA18" s="140">
        <v>34984.563046899</v>
      </c>
      <c r="AB18" s="140">
        <v>33522.0031671423</v>
      </c>
      <c r="AC18" s="140">
        <v>37147.03398</v>
      </c>
      <c r="AD18" s="140">
        <v>37947.77267</v>
      </c>
      <c r="AE18" s="140">
        <v>43296.10395</v>
      </c>
      <c r="AF18" s="140">
        <v>52157.67098</v>
      </c>
      <c r="AG18" s="140">
        <v>57425.2605908879</v>
      </c>
      <c r="AH18" s="20" t="s">
        <v>90</v>
      </c>
      <c r="AL18" s="64"/>
    </row>
    <row r="19" spans="2:38">
      <c r="B19" s="18" t="s">
        <v>91</v>
      </c>
      <c r="C19" s="19" t="s">
        <v>92</v>
      </c>
      <c r="D19" s="20" t="s">
        <v>93</v>
      </c>
      <c r="E19" s="140">
        <v>2434.3049927648</v>
      </c>
      <c r="F19" s="140">
        <v>2633.45909459593</v>
      </c>
      <c r="G19" s="140">
        <v>-933.138901820974</v>
      </c>
      <c r="H19" s="140">
        <v>196.764113483017</v>
      </c>
      <c r="I19" s="140">
        <v>4215.5220676513</v>
      </c>
      <c r="J19" s="140">
        <v>6903.63786043696</v>
      </c>
      <c r="K19" s="140">
        <v>8353.53099968808</v>
      </c>
      <c r="L19" s="140">
        <v>8420.11279566466</v>
      </c>
      <c r="M19" s="140">
        <v>10786.2509482054</v>
      </c>
      <c r="N19" s="140">
        <v>12272.913138966</v>
      </c>
      <c r="O19" s="140">
        <v>17299.341856123</v>
      </c>
      <c r="P19" s="140">
        <v>18614.0838871232</v>
      </c>
      <c r="Q19" s="140">
        <v>23080.0330082983</v>
      </c>
      <c r="R19" s="140">
        <v>30202.0518010819</v>
      </c>
      <c r="S19" s="140">
        <v>27020.611105669</v>
      </c>
      <c r="T19" s="140">
        <v>29486.9017254743</v>
      </c>
      <c r="U19" s="140">
        <v>33267.7978923199</v>
      </c>
      <c r="V19" s="140">
        <v>31932.6080248901</v>
      </c>
      <c r="W19" s="140">
        <v>30396.979316909</v>
      </c>
      <c r="X19" s="140">
        <v>30432.1070416478</v>
      </c>
      <c r="Y19" s="140">
        <v>34123.9702367314</v>
      </c>
      <c r="Z19" s="140">
        <v>29556.5823673949</v>
      </c>
      <c r="AA19" s="140">
        <v>32341.4916787316</v>
      </c>
      <c r="AB19" s="140">
        <v>30343.62544</v>
      </c>
      <c r="AC19" s="140">
        <v>29810.35272</v>
      </c>
      <c r="AD19" s="140">
        <v>26570.0792</v>
      </c>
      <c r="AE19" s="140">
        <v>30589.80741</v>
      </c>
      <c r="AF19" s="140">
        <v>34055.14885</v>
      </c>
      <c r="AG19" s="140">
        <v>37647.0791040275</v>
      </c>
      <c r="AH19" s="20" t="s">
        <v>94</v>
      </c>
      <c r="AL19" s="64"/>
    </row>
    <row r="20" spans="2:38">
      <c r="B20" s="18" t="s">
        <v>95</v>
      </c>
      <c r="C20" s="19">
        <v>68</v>
      </c>
      <c r="D20" s="20" t="s">
        <v>96</v>
      </c>
      <c r="E20" s="140">
        <v>14286.1881196483</v>
      </c>
      <c r="F20" s="140">
        <v>17364.9723996811</v>
      </c>
      <c r="G20" s="140">
        <v>20914.9799033564</v>
      </c>
      <c r="H20" s="140">
        <v>25173.0937326859</v>
      </c>
      <c r="I20" s="140">
        <v>28412.9816776804</v>
      </c>
      <c r="J20" s="140">
        <v>34158.8079454587</v>
      </c>
      <c r="K20" s="140">
        <v>38168.8261278436</v>
      </c>
      <c r="L20" s="140">
        <v>40544.686524625</v>
      </c>
      <c r="M20" s="140">
        <v>43286.6602892934</v>
      </c>
      <c r="N20" s="140">
        <v>46824.6075879089</v>
      </c>
      <c r="O20" s="140">
        <v>50701.963514636</v>
      </c>
      <c r="P20" s="140">
        <v>54529.3557346867</v>
      </c>
      <c r="Q20" s="140">
        <v>58668.5903998553</v>
      </c>
      <c r="R20" s="140">
        <v>63379.1796044136</v>
      </c>
      <c r="S20" s="140">
        <v>65187.2674315254</v>
      </c>
      <c r="T20" s="140">
        <v>65828.4167230481</v>
      </c>
      <c r="U20" s="140">
        <v>67509.349586137</v>
      </c>
      <c r="V20" s="140">
        <v>68814.4687518988</v>
      </c>
      <c r="W20" s="140">
        <v>74752.0105655631</v>
      </c>
      <c r="X20" s="140">
        <v>71172.8492338855</v>
      </c>
      <c r="Y20" s="140">
        <v>73101.2517708134</v>
      </c>
      <c r="Z20" s="140">
        <v>76781.8681346267</v>
      </c>
      <c r="AA20" s="140">
        <v>83863.2090188203</v>
      </c>
      <c r="AB20" s="140">
        <v>88650.4343138627</v>
      </c>
      <c r="AC20" s="140">
        <v>93144.2313</v>
      </c>
      <c r="AD20" s="140">
        <v>95961.26572</v>
      </c>
      <c r="AE20" s="140">
        <v>103485.39279</v>
      </c>
      <c r="AF20" s="140">
        <v>111305.23924</v>
      </c>
      <c r="AG20" s="140">
        <v>112622.001214608</v>
      </c>
      <c r="AH20" s="20" t="s">
        <v>97</v>
      </c>
      <c r="AL20" s="64"/>
    </row>
    <row r="21" spans="2:38">
      <c r="B21" s="18" t="s">
        <v>98</v>
      </c>
      <c r="C21" s="19" t="s">
        <v>99</v>
      </c>
      <c r="D21" s="20" t="s">
        <v>100</v>
      </c>
      <c r="E21" s="140">
        <v>1394.85819771292</v>
      </c>
      <c r="F21" s="140">
        <v>1639.88642279759</v>
      </c>
      <c r="G21" s="140">
        <v>1755.3882597699</v>
      </c>
      <c r="H21" s="140">
        <v>2900.16387029535</v>
      </c>
      <c r="I21" s="140">
        <v>3577.83080507909</v>
      </c>
      <c r="J21" s="140">
        <v>4655.30429905954</v>
      </c>
      <c r="K21" s="140">
        <v>5428.5118597836</v>
      </c>
      <c r="L21" s="140">
        <v>7731.69526712635</v>
      </c>
      <c r="M21" s="140">
        <v>8162.17854228258</v>
      </c>
      <c r="N21" s="140">
        <v>8965.45183505749</v>
      </c>
      <c r="O21" s="140">
        <v>9874.11671471546</v>
      </c>
      <c r="P21" s="140">
        <v>14860.9284033335</v>
      </c>
      <c r="Q21" s="140">
        <v>17820.9701776544</v>
      </c>
      <c r="R21" s="140">
        <v>18397.3872014432</v>
      </c>
      <c r="S21" s="140">
        <v>23572.1995526335</v>
      </c>
      <c r="T21" s="140">
        <v>23546.4889433028</v>
      </c>
      <c r="U21" s="140">
        <v>24032.3172312925</v>
      </c>
      <c r="V21" s="140">
        <v>30217.7344973979</v>
      </c>
      <c r="W21" s="140">
        <v>32723.0593528402</v>
      </c>
      <c r="X21" s="140">
        <v>40198.8832733926</v>
      </c>
      <c r="Y21" s="140">
        <v>42403.3171080851</v>
      </c>
      <c r="Z21" s="140">
        <v>42742.3207691658</v>
      </c>
      <c r="AA21" s="140">
        <v>49366.8943834054</v>
      </c>
      <c r="AB21" s="140">
        <v>55849.4696837127</v>
      </c>
      <c r="AC21" s="140">
        <v>58669.1651</v>
      </c>
      <c r="AD21" s="140">
        <v>52123.98497</v>
      </c>
      <c r="AE21" s="140">
        <v>53541.68727</v>
      </c>
      <c r="AF21" s="140">
        <v>69873.76849</v>
      </c>
      <c r="AG21" s="140">
        <v>75483.1568865807</v>
      </c>
      <c r="AH21" s="20" t="s">
        <v>101</v>
      </c>
      <c r="AL21" s="64"/>
    </row>
    <row r="22" spans="2:38">
      <c r="B22" s="18" t="s">
        <v>102</v>
      </c>
      <c r="C22" s="19" t="s">
        <v>103</v>
      </c>
      <c r="D22" s="20" t="s">
        <v>104</v>
      </c>
      <c r="E22" s="140">
        <v>1105.1083726192</v>
      </c>
      <c r="F22" s="140">
        <v>1271.72509466914</v>
      </c>
      <c r="G22" s="140">
        <v>1375.39833608239</v>
      </c>
      <c r="H22" s="140">
        <v>2240.32937873003</v>
      </c>
      <c r="I22" s="140">
        <v>2656.99707279088</v>
      </c>
      <c r="J22" s="140">
        <v>3043.05647652973</v>
      </c>
      <c r="K22" s="140">
        <v>3904.03806236163</v>
      </c>
      <c r="L22" s="140">
        <v>4714.66407379282</v>
      </c>
      <c r="M22" s="140">
        <v>4858.81924756742</v>
      </c>
      <c r="N22" s="140">
        <v>5534.17636305942</v>
      </c>
      <c r="O22" s="140">
        <v>5938.00832246911</v>
      </c>
      <c r="P22" s="140">
        <v>7783.39201962487</v>
      </c>
      <c r="Q22" s="140">
        <v>9508.31728390049</v>
      </c>
      <c r="R22" s="140">
        <v>12011.3262940347</v>
      </c>
      <c r="S22" s="140">
        <v>10835.7059840233</v>
      </c>
      <c r="T22" s="140">
        <v>12219.2748523703</v>
      </c>
      <c r="U22" s="140">
        <v>15156.5045807859</v>
      </c>
      <c r="V22" s="140">
        <v>23279.7422198987</v>
      </c>
      <c r="W22" s="140">
        <v>28715.4231381296</v>
      </c>
      <c r="X22" s="140">
        <v>34243.9391151208</v>
      </c>
      <c r="Y22" s="140">
        <v>39754.4205120881</v>
      </c>
      <c r="Z22" s="140">
        <v>45889.8990752242</v>
      </c>
      <c r="AA22" s="140">
        <v>50096.5815181347</v>
      </c>
      <c r="AB22" s="140">
        <v>50946.6915552668</v>
      </c>
      <c r="AC22" s="140">
        <v>57423.93355</v>
      </c>
      <c r="AD22" s="140">
        <v>53388.17955</v>
      </c>
      <c r="AE22" s="140">
        <v>60960.53288</v>
      </c>
      <c r="AF22" s="140">
        <v>73514.65775</v>
      </c>
      <c r="AG22" s="140">
        <v>95113.4722897748</v>
      </c>
      <c r="AH22" s="20" t="s">
        <v>105</v>
      </c>
      <c r="AL22" s="64"/>
    </row>
    <row r="23" spans="2:38">
      <c r="B23" s="18" t="s">
        <v>106</v>
      </c>
      <c r="C23" s="19">
        <v>84</v>
      </c>
      <c r="D23" s="20" t="s">
        <v>107</v>
      </c>
      <c r="E23" s="140">
        <v>15212.9668193705</v>
      </c>
      <c r="F23" s="140">
        <v>17429.9928267739</v>
      </c>
      <c r="G23" s="140">
        <v>19522.2599646169</v>
      </c>
      <c r="H23" s="140">
        <v>21681.3269654697</v>
      </c>
      <c r="I23" s="140">
        <v>22881.338790253</v>
      </c>
      <c r="J23" s="140">
        <v>18284.0767895422</v>
      </c>
      <c r="K23" s="140">
        <v>25432.8549862885</v>
      </c>
      <c r="L23" s="140">
        <v>30965.3150691366</v>
      </c>
      <c r="M23" s="140">
        <v>34654.814645732</v>
      </c>
      <c r="N23" s="140">
        <v>38199.9788040383</v>
      </c>
      <c r="O23" s="140">
        <v>40537.9740093817</v>
      </c>
      <c r="P23" s="140">
        <v>42106.5779354156</v>
      </c>
      <c r="Q23" s="140">
        <v>43979.3598090835</v>
      </c>
      <c r="R23" s="140">
        <v>48013.9627660783</v>
      </c>
      <c r="S23" s="140">
        <v>54508.0896023253</v>
      </c>
      <c r="T23" s="140">
        <v>58112.1168192718</v>
      </c>
      <c r="U23" s="140">
        <v>63033.6309943878</v>
      </c>
      <c r="V23" s="140">
        <v>63193.7769851599</v>
      </c>
      <c r="W23" s="140">
        <v>65108.4199838155</v>
      </c>
      <c r="X23" s="140">
        <v>67263.1632758961</v>
      </c>
      <c r="Y23" s="140">
        <v>70633.2661387159</v>
      </c>
      <c r="Z23" s="140">
        <v>74343.6276692683</v>
      </c>
      <c r="AA23" s="140">
        <v>82934.4814345699</v>
      </c>
      <c r="AB23" s="140">
        <v>85350.8297067259</v>
      </c>
      <c r="AC23" s="140">
        <v>90109.4491040822</v>
      </c>
      <c r="AD23" s="140">
        <v>92035.07626</v>
      </c>
      <c r="AE23" s="140">
        <v>99094.8945270284</v>
      </c>
      <c r="AF23" s="140">
        <v>104804.387520805</v>
      </c>
      <c r="AG23" s="140">
        <v>122244.019452712</v>
      </c>
      <c r="AH23" s="20" t="s">
        <v>108</v>
      </c>
      <c r="AL23" s="64"/>
    </row>
    <row r="24" spans="2:38">
      <c r="B24" s="18" t="s">
        <v>109</v>
      </c>
      <c r="C24" s="19">
        <v>85</v>
      </c>
      <c r="D24" s="20" t="s">
        <v>110</v>
      </c>
      <c r="E24" s="140">
        <v>4659.51729850507</v>
      </c>
      <c r="F24" s="140">
        <v>5770.66352210827</v>
      </c>
      <c r="G24" s="140">
        <v>6456.85990081169</v>
      </c>
      <c r="H24" s="140">
        <v>7911.17533650842</v>
      </c>
      <c r="I24" s="140">
        <v>9343.69483027481</v>
      </c>
      <c r="J24" s="140">
        <v>12016.328261457</v>
      </c>
      <c r="K24" s="140">
        <v>13618.7057854392</v>
      </c>
      <c r="L24" s="140">
        <v>14596.5168354864</v>
      </c>
      <c r="M24" s="140">
        <v>16332.6763478686</v>
      </c>
      <c r="N24" s="140">
        <v>17357.837202799</v>
      </c>
      <c r="O24" s="140">
        <v>19950.8027083048</v>
      </c>
      <c r="P24" s="140">
        <v>21936.4881765791</v>
      </c>
      <c r="Q24" s="140">
        <v>24279.1761419882</v>
      </c>
      <c r="R24" s="140">
        <v>28231.0216003923</v>
      </c>
      <c r="S24" s="140">
        <v>32040.0703329289</v>
      </c>
      <c r="T24" s="140">
        <v>35338.6825785945</v>
      </c>
      <c r="U24" s="140">
        <v>38152.6291073333</v>
      </c>
      <c r="V24" s="140">
        <v>43361.554032854</v>
      </c>
      <c r="W24" s="140">
        <v>46238.9044477143</v>
      </c>
      <c r="X24" s="140">
        <v>45428.8685873943</v>
      </c>
      <c r="Y24" s="140">
        <v>46469.8284245225</v>
      </c>
      <c r="Z24" s="140">
        <v>44948.0488866537</v>
      </c>
      <c r="AA24" s="140">
        <v>50151.2460085161</v>
      </c>
      <c r="AB24" s="140">
        <v>51530.6194994054</v>
      </c>
      <c r="AC24" s="140">
        <v>53552.8010059178</v>
      </c>
      <c r="AD24" s="140">
        <v>56119.67848</v>
      </c>
      <c r="AE24" s="140">
        <v>61173.3823895716</v>
      </c>
      <c r="AF24" s="140">
        <v>64376.3131261947</v>
      </c>
      <c r="AG24" s="140">
        <v>76740.5802634742</v>
      </c>
      <c r="AH24" s="20" t="s">
        <v>111</v>
      </c>
      <c r="AL24" s="64"/>
    </row>
    <row r="25" spans="2:38">
      <c r="B25" s="18" t="s">
        <v>112</v>
      </c>
      <c r="C25" s="19" t="s">
        <v>113</v>
      </c>
      <c r="D25" s="20" t="s">
        <v>114</v>
      </c>
      <c r="E25" s="140">
        <v>3768.34908899388</v>
      </c>
      <c r="F25" s="140">
        <v>4173.88816194046</v>
      </c>
      <c r="G25" s="140">
        <v>4650.34311672375</v>
      </c>
      <c r="H25" s="140">
        <v>5458.71051191786</v>
      </c>
      <c r="I25" s="140">
        <v>6919.30369727411</v>
      </c>
      <c r="J25" s="140">
        <v>8341.53065967965</v>
      </c>
      <c r="K25" s="140">
        <v>8908.10162650996</v>
      </c>
      <c r="L25" s="140">
        <v>9116.88525838129</v>
      </c>
      <c r="M25" s="140">
        <v>10494.5003336348</v>
      </c>
      <c r="N25" s="140">
        <v>10997.7224207093</v>
      </c>
      <c r="O25" s="140">
        <v>11922.9729602416</v>
      </c>
      <c r="P25" s="140">
        <v>12886.5897227247</v>
      </c>
      <c r="Q25" s="140">
        <v>14792.4095418578</v>
      </c>
      <c r="R25" s="140">
        <v>18119.2542654903</v>
      </c>
      <c r="S25" s="140">
        <v>22734.5829603365</v>
      </c>
      <c r="T25" s="140">
        <v>26013.2745871338</v>
      </c>
      <c r="U25" s="140">
        <v>28192.5375170926</v>
      </c>
      <c r="V25" s="140">
        <v>29671.0621150352</v>
      </c>
      <c r="W25" s="140">
        <v>31556.2104529327</v>
      </c>
      <c r="X25" s="140">
        <v>32531.3627163725</v>
      </c>
      <c r="Y25" s="140">
        <v>32967.573223092</v>
      </c>
      <c r="Z25" s="140">
        <v>35564.1565623063</v>
      </c>
      <c r="AA25" s="140">
        <v>39394.8292833185</v>
      </c>
      <c r="AB25" s="140">
        <v>42538.9837405619</v>
      </c>
      <c r="AC25" s="140">
        <v>45638.52438</v>
      </c>
      <c r="AD25" s="140">
        <v>48800.60272</v>
      </c>
      <c r="AE25" s="140">
        <v>61625.5784934</v>
      </c>
      <c r="AF25" s="140">
        <v>65532.692083</v>
      </c>
      <c r="AG25" s="140">
        <v>75609.1326279521</v>
      </c>
      <c r="AH25" s="20" t="s">
        <v>115</v>
      </c>
      <c r="AL25" s="64"/>
    </row>
    <row r="26" spans="2:38">
      <c r="B26" s="18" t="s">
        <v>116</v>
      </c>
      <c r="C26" s="19" t="s">
        <v>117</v>
      </c>
      <c r="D26" s="20" t="s">
        <v>118</v>
      </c>
      <c r="E26" s="140">
        <v>621.09085741705</v>
      </c>
      <c r="F26" s="140">
        <v>927.894774936316</v>
      </c>
      <c r="G26" s="140">
        <v>947.018054348086</v>
      </c>
      <c r="H26" s="140">
        <v>1079.21811636858</v>
      </c>
      <c r="I26" s="140">
        <v>1098.34139578035</v>
      </c>
      <c r="J26" s="140">
        <v>1507.41328580604</v>
      </c>
      <c r="K26" s="140">
        <v>1991.31539961692</v>
      </c>
      <c r="L26" s="140">
        <v>1728.57816943781</v>
      </c>
      <c r="M26" s="140">
        <v>1875.74427621535</v>
      </c>
      <c r="N26" s="140">
        <v>2781.18998401611</v>
      </c>
      <c r="O26" s="140">
        <v>3776.43196035909</v>
      </c>
      <c r="P26" s="140">
        <v>4006.74276023128</v>
      </c>
      <c r="Q26" s="140">
        <v>5362.00125767411</v>
      </c>
      <c r="R26" s="140">
        <v>7651.24383447629</v>
      </c>
      <c r="S26" s="140">
        <v>8198.54094393797</v>
      </c>
      <c r="T26" s="140">
        <v>10135.469082807</v>
      </c>
      <c r="U26" s="140">
        <v>11589.0541461445</v>
      </c>
      <c r="V26" s="140">
        <v>9818.57766275762</v>
      </c>
      <c r="W26" s="140">
        <v>9436.33199789052</v>
      </c>
      <c r="X26" s="140">
        <v>14058.1788404941</v>
      </c>
      <c r="Y26" s="140">
        <v>13808.6666559741</v>
      </c>
      <c r="Z26" s="140">
        <v>14002.0006175021</v>
      </c>
      <c r="AA26" s="140">
        <v>13898.6787623836</v>
      </c>
      <c r="AB26" s="140">
        <v>13581.7483381295</v>
      </c>
      <c r="AC26" s="140">
        <v>7165.9534</v>
      </c>
      <c r="AD26" s="140">
        <v>6679.25897</v>
      </c>
      <c r="AE26" s="140">
        <v>9530.90715</v>
      </c>
      <c r="AF26" s="140">
        <v>12469.87754</v>
      </c>
      <c r="AG26" s="140">
        <v>16580.6942043902</v>
      </c>
      <c r="AH26" s="20" t="s">
        <v>119</v>
      </c>
      <c r="AL26" s="64"/>
    </row>
    <row r="27" ht="15.75" spans="2:38">
      <c r="B27" s="23" t="s">
        <v>120</v>
      </c>
      <c r="C27" s="24" t="s">
        <v>121</v>
      </c>
      <c r="D27" s="25" t="s">
        <v>122</v>
      </c>
      <c r="E27" s="140">
        <v>1036.32203293206</v>
      </c>
      <c r="F27" s="140">
        <v>1162.55996955498</v>
      </c>
      <c r="G27" s="140">
        <v>1125.32495273649</v>
      </c>
      <c r="H27" s="140">
        <v>1320.3655170238</v>
      </c>
      <c r="I27" s="140">
        <v>1404.88309488164</v>
      </c>
      <c r="J27" s="140">
        <v>1896.03069767787</v>
      </c>
      <c r="K27" s="140">
        <v>2438.59808560439</v>
      </c>
      <c r="L27" s="140">
        <v>2157.85787943326</v>
      </c>
      <c r="M27" s="140">
        <v>2384.81417242213</v>
      </c>
      <c r="N27" s="140">
        <v>3377.74795424845</v>
      </c>
      <c r="O27" s="140">
        <v>4529.66934756957</v>
      </c>
      <c r="P27" s="140">
        <v>4837.59702633833</v>
      </c>
      <c r="Q27" s="140">
        <v>6396.73947661084</v>
      </c>
      <c r="R27" s="140">
        <v>6315.92509786328</v>
      </c>
      <c r="S27" s="140">
        <v>8583.64760620431</v>
      </c>
      <c r="T27" s="140">
        <v>11095.7500466245</v>
      </c>
      <c r="U27" s="140">
        <v>10262.9425916114</v>
      </c>
      <c r="V27" s="140">
        <v>7576.1124075534</v>
      </c>
      <c r="W27" s="140">
        <v>8278.22718446079</v>
      </c>
      <c r="X27" s="140">
        <v>8462.77554876613</v>
      </c>
      <c r="Y27" s="140">
        <v>9589.07600556083</v>
      </c>
      <c r="Z27" s="140">
        <v>11947.7904916106</v>
      </c>
      <c r="AA27" s="140">
        <v>13439.9036141787</v>
      </c>
      <c r="AB27" s="140">
        <v>14053.8617477461</v>
      </c>
      <c r="AC27" s="140">
        <v>16239.53677</v>
      </c>
      <c r="AD27" s="140">
        <v>16103.05706</v>
      </c>
      <c r="AE27" s="140">
        <v>18066.90671</v>
      </c>
      <c r="AF27" s="140">
        <v>23601.7423</v>
      </c>
      <c r="AG27" s="140">
        <v>27329.5435302048</v>
      </c>
      <c r="AH27" s="20" t="s">
        <v>123</v>
      </c>
      <c r="AL27" s="64"/>
    </row>
    <row r="28" spans="1:38">
      <c r="A28"/>
      <c r="B28"/>
      <c r="C28"/>
      <c r="D28" s="166" t="s">
        <v>133</v>
      </c>
      <c r="E28" s="167">
        <v>250504.361477144</v>
      </c>
      <c r="F28" s="168">
        <v>311812.611512135</v>
      </c>
      <c r="G28" s="168">
        <v>304731.647065955</v>
      </c>
      <c r="H28" s="168">
        <v>338607.918179099</v>
      </c>
      <c r="I28" s="168">
        <v>397281.028386491</v>
      </c>
      <c r="J28" s="168">
        <v>443974.679388843</v>
      </c>
      <c r="K28" s="168">
        <v>507541.084282414</v>
      </c>
      <c r="L28" s="168">
        <v>550707.062296831</v>
      </c>
      <c r="M28" s="168">
        <v>602540.976298134</v>
      </c>
      <c r="N28" s="168">
        <v>652864.296779268</v>
      </c>
      <c r="O28" s="168">
        <v>706348.216244592</v>
      </c>
      <c r="P28" s="168">
        <v>760073.451025705</v>
      </c>
      <c r="Q28" s="168">
        <v>851020.610895501</v>
      </c>
      <c r="R28" s="168">
        <v>946123.377035127</v>
      </c>
      <c r="S28" s="168">
        <v>994121.179132478</v>
      </c>
      <c r="T28" s="168">
        <v>1069642.96497259</v>
      </c>
      <c r="U28" s="168">
        <v>1124432.19893597</v>
      </c>
      <c r="V28" s="168">
        <v>1146085.3890134</v>
      </c>
      <c r="W28" s="168">
        <v>1177271.58100939</v>
      </c>
      <c r="X28" s="168">
        <v>1202275.64727287</v>
      </c>
      <c r="Y28" s="181">
        <v>1244067.45214867</v>
      </c>
      <c r="Z28" s="168">
        <v>1287120.21048849</v>
      </c>
      <c r="AA28" s="168">
        <v>1351585.56840623</v>
      </c>
      <c r="AB28" s="168">
        <v>1429404.46207507</v>
      </c>
      <c r="AC28" s="168">
        <v>1482270.58104</v>
      </c>
      <c r="AD28" s="168">
        <v>1457203.49263</v>
      </c>
      <c r="AE28" s="168">
        <v>1595467.73356</v>
      </c>
      <c r="AF28" s="168">
        <v>1853483.80364</v>
      </c>
      <c r="AG28" s="155">
        <v>2066522.91403476</v>
      </c>
      <c r="AH28" s="187" t="s">
        <v>134</v>
      </c>
      <c r="AL28" s="64"/>
    </row>
    <row r="29" spans="4:34">
      <c r="D29" s="169" t="s">
        <v>32</v>
      </c>
      <c r="E29" s="170">
        <v>18790.8849226616</v>
      </c>
      <c r="F29" s="171">
        <v>26187.6967900653</v>
      </c>
      <c r="G29" s="171">
        <v>31749.1595003257</v>
      </c>
      <c r="H29" s="171">
        <v>54462.0457732524</v>
      </c>
      <c r="I29" s="171">
        <v>56231.2941724117</v>
      </c>
      <c r="J29" s="171">
        <v>72232.100889207</v>
      </c>
      <c r="K29" s="171">
        <v>75584.0546923288</v>
      </c>
      <c r="L29" s="171">
        <v>83225.5622908379</v>
      </c>
      <c r="M29" s="171">
        <v>98170.6582690757</v>
      </c>
      <c r="N29" s="171">
        <v>107580.470801637</v>
      </c>
      <c r="O29" s="171">
        <v>118246.34040334</v>
      </c>
      <c r="P29" s="171">
        <v>137624.260054254</v>
      </c>
      <c r="Q29" s="171">
        <v>154260.668408183</v>
      </c>
      <c r="R29" s="171">
        <v>166193.76499687</v>
      </c>
      <c r="S29" s="171">
        <v>177485.281579629</v>
      </c>
      <c r="T29" s="171">
        <v>186592.304482993</v>
      </c>
      <c r="U29" s="171">
        <v>184565.707122164</v>
      </c>
      <c r="V29" s="171">
        <v>178791.984870861</v>
      </c>
      <c r="W29" s="171">
        <v>174975.257721037</v>
      </c>
      <c r="X29" s="171">
        <v>200220.459354407</v>
      </c>
      <c r="Y29" s="171">
        <v>200734.512000931</v>
      </c>
      <c r="Z29" s="182">
        <v>201183.104119018</v>
      </c>
      <c r="AA29" s="182">
        <v>227470.22482448</v>
      </c>
      <c r="AB29" s="182">
        <v>231416</v>
      </c>
      <c r="AC29" s="182">
        <v>229766.2</v>
      </c>
      <c r="AD29" s="182">
        <v>198781</v>
      </c>
      <c r="AE29" s="182">
        <v>271206</v>
      </c>
      <c r="AF29" s="182">
        <v>296257</v>
      </c>
      <c r="AG29" s="188">
        <v>303383</v>
      </c>
      <c r="AH29" s="189" t="s">
        <v>135</v>
      </c>
    </row>
    <row r="30" ht="15.75" spans="4:34">
      <c r="D30" s="172" t="s">
        <v>136</v>
      </c>
      <c r="E30" s="173">
        <v>269294.839744474</v>
      </c>
      <c r="F30" s="174">
        <v>338000.3083022</v>
      </c>
      <c r="G30" s="174">
        <v>336480.80656628</v>
      </c>
      <c r="H30" s="174">
        <v>393069.963952351</v>
      </c>
      <c r="I30" s="174">
        <v>453512.322558903</v>
      </c>
      <c r="J30" s="174">
        <v>516206.78027805</v>
      </c>
      <c r="K30" s="174">
        <v>583125.138974743</v>
      </c>
      <c r="L30" s="174">
        <v>633932.624587669</v>
      </c>
      <c r="M30" s="174">
        <v>700711.63456721</v>
      </c>
      <c r="N30" s="174">
        <v>760444.767580905</v>
      </c>
      <c r="O30" s="174">
        <v>824594.556647932</v>
      </c>
      <c r="P30" s="174">
        <v>897697.711079959</v>
      </c>
      <c r="Q30" s="174">
        <v>1005281.27930368</v>
      </c>
      <c r="R30" s="174">
        <v>1112317.142032</v>
      </c>
      <c r="S30" s="174">
        <v>1171606.46071211</v>
      </c>
      <c r="T30" s="174">
        <v>1256235.26945558</v>
      </c>
      <c r="U30" s="174">
        <v>1308997.90605813</v>
      </c>
      <c r="V30" s="174">
        <v>1324877.37388426</v>
      </c>
      <c r="W30" s="174">
        <v>1352246.83873043</v>
      </c>
      <c r="X30" s="174">
        <v>1402496.10662728</v>
      </c>
      <c r="Y30" s="174">
        <v>1444801.9641496</v>
      </c>
      <c r="Z30" s="183">
        <v>1488303.31460751</v>
      </c>
      <c r="AA30" s="183">
        <v>1579055.79323071</v>
      </c>
      <c r="AB30" s="183">
        <v>1660820.46207507</v>
      </c>
      <c r="AC30" s="183">
        <v>1712036.78104</v>
      </c>
      <c r="AD30" s="183">
        <v>1655984.49263</v>
      </c>
      <c r="AE30" s="183">
        <v>1866673.73356</v>
      </c>
      <c r="AF30" s="183">
        <v>2149740.80364</v>
      </c>
      <c r="AG30" s="157">
        <v>2369905.91403476</v>
      </c>
      <c r="AH30" s="190" t="s">
        <v>137</v>
      </c>
    </row>
    <row r="31" spans="29:33">
      <c r="AC31" s="178"/>
      <c r="AD31" s="178"/>
      <c r="AE31" s="178"/>
      <c r="AF31" s="178"/>
      <c r="AG31" s="191"/>
    </row>
    <row r="32" spans="2:33">
      <c r="B32" s="36" t="s">
        <v>25</v>
      </c>
      <c r="AC32" s="178"/>
      <c r="AD32" s="178"/>
      <c r="AE32" s="178"/>
      <c r="AF32" s="178"/>
      <c r="AG32" s="191"/>
    </row>
    <row r="33" spans="29:33">
      <c r="AC33" s="178"/>
      <c r="AD33" s="178"/>
      <c r="AE33" s="178"/>
      <c r="AF33" s="178"/>
      <c r="AG33" s="192"/>
    </row>
    <row r="34" spans="29:32">
      <c r="AC34" s="178"/>
      <c r="AD34" s="178"/>
      <c r="AE34" s="178"/>
      <c r="AF34" s="178"/>
    </row>
    <row r="35" spans="29:33">
      <c r="AC35" s="178"/>
      <c r="AD35" s="178"/>
      <c r="AE35" s="184"/>
      <c r="AF35" s="184"/>
      <c r="AG35" s="193"/>
    </row>
    <row r="36" spans="28:33">
      <c r="AB36" s="185"/>
      <c r="AC36" s="185"/>
      <c r="AD36" s="185"/>
      <c r="AE36" s="185"/>
      <c r="AF36" s="185"/>
      <c r="AG36" s="185"/>
    </row>
    <row r="37" spans="28:33">
      <c r="AB37" s="185"/>
      <c r="AC37" s="185"/>
      <c r="AD37" s="185"/>
      <c r="AE37" s="185"/>
      <c r="AF37" s="185"/>
      <c r="AG37" s="185"/>
    </row>
    <row r="38" spans="28:33">
      <c r="AB38" s="185"/>
      <c r="AC38" s="185"/>
      <c r="AD38" s="185"/>
      <c r="AE38" s="185"/>
      <c r="AF38" s="185"/>
      <c r="AG38" s="185"/>
    </row>
    <row r="39" spans="28:33">
      <c r="AB39" s="185"/>
      <c r="AC39" s="185"/>
      <c r="AD39" s="185"/>
      <c r="AE39" s="185"/>
      <c r="AF39" s="185"/>
      <c r="AG39" s="185"/>
    </row>
    <row r="40" spans="29:32">
      <c r="AC40" s="178"/>
      <c r="AD40" s="178"/>
      <c r="AE40" s="178"/>
      <c r="AF40" s="178"/>
    </row>
    <row r="41" spans="29:32">
      <c r="AC41" s="178"/>
      <c r="AD41" s="178"/>
      <c r="AE41" s="178"/>
      <c r="AF41" s="178"/>
    </row>
    <row r="42" spans="29:32">
      <c r="AC42" s="178"/>
      <c r="AD42" s="178"/>
      <c r="AE42" s="178"/>
      <c r="AF42" s="178"/>
    </row>
    <row r="43" spans="29:32">
      <c r="AC43" s="178"/>
      <c r="AD43" s="178"/>
      <c r="AE43" s="178"/>
      <c r="AF43" s="178"/>
    </row>
    <row r="44" spans="29:32">
      <c r="AC44" s="178"/>
      <c r="AD44" s="178"/>
      <c r="AE44" s="178"/>
      <c r="AF44" s="178"/>
    </row>
    <row r="45" spans="28:32">
      <c r="AB45" s="185"/>
      <c r="AC45" s="178"/>
      <c r="AD45" s="178"/>
      <c r="AE45" s="178"/>
      <c r="AF45" s="178"/>
    </row>
    <row r="46" spans="28:32">
      <c r="AB46" s="185"/>
      <c r="AC46" s="178"/>
      <c r="AD46" s="178"/>
      <c r="AE46" s="178"/>
      <c r="AF46" s="178"/>
    </row>
    <row r="47" spans="29:32">
      <c r="AC47" s="178"/>
      <c r="AD47" s="178"/>
      <c r="AE47" s="178"/>
      <c r="AF47" s="178"/>
    </row>
    <row r="48" spans="29:32">
      <c r="AC48" s="178"/>
      <c r="AD48" s="178"/>
      <c r="AE48" s="178"/>
      <c r="AF48" s="178"/>
    </row>
    <row r="49" spans="29:32">
      <c r="AC49" s="178"/>
      <c r="AD49" s="178"/>
      <c r="AE49" s="178"/>
      <c r="AF49" s="178"/>
    </row>
    <row r="50" spans="29:32">
      <c r="AC50" s="178"/>
      <c r="AD50" s="178"/>
      <c r="AE50" s="178"/>
      <c r="AF50" s="178"/>
    </row>
    <row r="51" spans="29:32">
      <c r="AC51" s="178"/>
      <c r="AD51" s="178"/>
      <c r="AE51" s="178"/>
      <c r="AF51" s="178"/>
    </row>
  </sheetData>
  <mergeCells count="2">
    <mergeCell ref="E7:AG7"/>
    <mergeCell ref="AH7:AH8"/>
  </mergeCells>
  <pageMargins left="0.27" right="0.17" top="0.53" bottom="0.75" header="0.3" footer="0.3"/>
  <pageSetup paperSize="9" scale="93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B2:BF116"/>
  <sheetViews>
    <sheetView showGridLines="0" zoomScale="90" zoomScaleNormal="90" topLeftCell="N13" workbookViewId="0">
      <selection activeCell="T19" sqref="T19"/>
    </sheetView>
  </sheetViews>
  <sheetFormatPr defaultColWidth="9.14285714285714" defaultRowHeight="12"/>
  <cols>
    <col min="1" max="1" width="2.57142857142857" style="64" customWidth="1"/>
    <col min="2" max="2" width="5.85714285714286" style="64" customWidth="1"/>
    <col min="3" max="3" width="10.4285714285714" style="64" customWidth="1"/>
    <col min="4" max="4" width="54.2857142857143" style="64" customWidth="1"/>
    <col min="5" max="25" width="10.2857142857143" style="64" customWidth="1"/>
    <col min="26" max="27" width="12.4285714285714" style="64" customWidth="1"/>
    <col min="28" max="32" width="13" style="64" customWidth="1"/>
    <col min="33" max="33" width="58.4285714285714" style="64" customWidth="1"/>
    <col min="34" max="34" width="10.7142857142857" style="64" customWidth="1"/>
    <col min="35" max="35" width="18.2857142857143" style="121" customWidth="1"/>
    <col min="36" max="16384" width="9.14285714285714" style="64"/>
  </cols>
  <sheetData>
    <row r="2" spans="2:3">
      <c r="B2" s="122" t="s">
        <v>131</v>
      </c>
      <c r="C2" s="122"/>
    </row>
    <row r="3" spans="2:32">
      <c r="B3" s="122" t="s">
        <v>132</v>
      </c>
      <c r="C3" s="122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</row>
    <row r="4" spans="2:32">
      <c r="B4" s="122" t="s">
        <v>138</v>
      </c>
      <c r="C4" s="122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2:33">
      <c r="B5" s="73"/>
      <c r="C5" s="73"/>
      <c r="D5" s="123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39"/>
      <c r="S5" s="139"/>
      <c r="T5" s="139"/>
      <c r="U5" s="139"/>
      <c r="V5" s="139"/>
      <c r="W5" s="139"/>
      <c r="X5" s="139"/>
      <c r="Y5" s="139"/>
      <c r="Z5" s="144"/>
      <c r="AA5" s="144"/>
      <c r="AB5" s="145"/>
      <c r="AC5" s="145"/>
      <c r="AD5" s="145"/>
      <c r="AF5" s="145"/>
      <c r="AG5" s="158"/>
    </row>
    <row r="6" spans="2:17">
      <c r="B6" s="4"/>
      <c r="C6" s="29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</row>
    <row r="7" ht="13.5" spans="2:33">
      <c r="B7" s="4"/>
      <c r="C7" s="32"/>
      <c r="D7" s="126"/>
      <c r="AG7" s="145" t="s">
        <v>44</v>
      </c>
    </row>
    <row r="8" ht="15.75" customHeight="1" spans="2:33">
      <c r="B8" s="6" t="s">
        <v>45</v>
      </c>
      <c r="C8" s="6" t="s">
        <v>46</v>
      </c>
      <c r="D8" s="7" t="s">
        <v>47</v>
      </c>
      <c r="E8" s="8" t="s">
        <v>48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42"/>
      <c r="AG8" s="55" t="s">
        <v>49</v>
      </c>
    </row>
    <row r="9" ht="12.75" spans="2:33">
      <c r="B9" s="10" t="s">
        <v>50</v>
      </c>
      <c r="C9" s="10" t="s">
        <v>51</v>
      </c>
      <c r="D9" s="11"/>
      <c r="E9" s="70">
        <v>1996</v>
      </c>
      <c r="F9" s="12">
        <v>1997</v>
      </c>
      <c r="G9" s="13">
        <v>1998</v>
      </c>
      <c r="H9" s="12">
        <v>1999</v>
      </c>
      <c r="I9" s="13">
        <v>2000</v>
      </c>
      <c r="J9" s="12">
        <v>2001</v>
      </c>
      <c r="K9" s="13">
        <v>2002</v>
      </c>
      <c r="L9" s="12">
        <v>2003</v>
      </c>
      <c r="M9" s="13">
        <v>2004</v>
      </c>
      <c r="N9" s="12">
        <v>2005</v>
      </c>
      <c r="O9" s="13">
        <v>2006</v>
      </c>
      <c r="P9" s="12">
        <v>2007</v>
      </c>
      <c r="Q9" s="13">
        <v>2008</v>
      </c>
      <c r="R9" s="12">
        <v>2009</v>
      </c>
      <c r="S9" s="13">
        <v>2010</v>
      </c>
      <c r="T9" s="38">
        <v>2011</v>
      </c>
      <c r="U9" s="38">
        <v>2012</v>
      </c>
      <c r="V9" s="39">
        <v>2013</v>
      </c>
      <c r="W9" s="39">
        <v>2014</v>
      </c>
      <c r="X9" s="39">
        <v>2015</v>
      </c>
      <c r="Y9" s="39">
        <v>2016</v>
      </c>
      <c r="Z9" s="39">
        <v>2017</v>
      </c>
      <c r="AA9" s="43">
        <v>2018</v>
      </c>
      <c r="AB9" s="44">
        <v>2019</v>
      </c>
      <c r="AC9" s="44">
        <v>2020</v>
      </c>
      <c r="AD9" s="44">
        <v>2021</v>
      </c>
      <c r="AE9" s="44">
        <v>2022</v>
      </c>
      <c r="AF9" s="44" t="s">
        <v>24</v>
      </c>
      <c r="AG9" s="56"/>
    </row>
    <row r="10" ht="21" customHeight="1" spans="2:58">
      <c r="B10" s="18" t="s">
        <v>52</v>
      </c>
      <c r="C10" s="19" t="s">
        <v>53</v>
      </c>
      <c r="D10" s="20" t="s">
        <v>54</v>
      </c>
      <c r="E10" s="127">
        <v>91082.8110679395</v>
      </c>
      <c r="F10" s="128">
        <v>94026.71704209</v>
      </c>
      <c r="G10" s="128">
        <v>102435.093939483</v>
      </c>
      <c r="H10" s="128">
        <v>108793.395993063</v>
      </c>
      <c r="I10" s="128">
        <v>114304.837356513</v>
      </c>
      <c r="J10" s="128">
        <v>117572.420168924</v>
      </c>
      <c r="K10" s="128">
        <v>121705.034615899</v>
      </c>
      <c r="L10" s="128">
        <v>128978.634257363</v>
      </c>
      <c r="M10" s="128">
        <v>147549.549642603</v>
      </c>
      <c r="N10" s="128">
        <v>142460.136916664</v>
      </c>
      <c r="O10" s="128">
        <v>145612.43196656</v>
      </c>
      <c r="P10" s="128">
        <v>148913.796887996</v>
      </c>
      <c r="Q10" s="128">
        <v>167187.614067413</v>
      </c>
      <c r="R10" s="140">
        <v>173767.435568671</v>
      </c>
      <c r="S10" s="140">
        <v>191999.63465221</v>
      </c>
      <c r="T10" s="140">
        <v>215314.081201556</v>
      </c>
      <c r="U10" s="140">
        <v>232802.863205085</v>
      </c>
      <c r="V10" s="140">
        <v>245083.284064565</v>
      </c>
      <c r="W10" s="140">
        <v>259774.415923111</v>
      </c>
      <c r="X10" s="140">
        <v>271009.713690475</v>
      </c>
      <c r="Y10" s="140">
        <v>281320.834778977</v>
      </c>
      <c r="Z10" s="146">
        <v>277339.20760682</v>
      </c>
      <c r="AA10" s="146">
        <v>289473.954977926</v>
      </c>
      <c r="AB10" s="147">
        <v>304236.681021974</v>
      </c>
      <c r="AC10" s="147">
        <v>316492.637985106</v>
      </c>
      <c r="AD10" s="147">
        <v>306187.629106889</v>
      </c>
      <c r="AE10" s="147">
        <v>316112.071028209</v>
      </c>
      <c r="AF10" s="148">
        <v>358465.138441517</v>
      </c>
      <c r="AG10" s="20" t="s">
        <v>55</v>
      </c>
      <c r="AH10" s="121"/>
      <c r="BD10" s="159"/>
      <c r="BE10"/>
      <c r="BF10"/>
    </row>
    <row r="11" ht="21" customHeight="1" spans="2:58">
      <c r="B11" s="18" t="s">
        <v>56</v>
      </c>
      <c r="C11" s="19" t="s">
        <v>57</v>
      </c>
      <c r="D11" s="20" t="s">
        <v>58</v>
      </c>
      <c r="E11" s="127">
        <v>3153.21554320867</v>
      </c>
      <c r="F11" s="128">
        <v>2078.73857893767</v>
      </c>
      <c r="G11" s="128">
        <v>3084.12831254538</v>
      </c>
      <c r="H11" s="128">
        <v>2570.67763267885</v>
      </c>
      <c r="I11" s="128">
        <v>4048.90395405542</v>
      </c>
      <c r="J11" s="128">
        <v>4313.46162980536</v>
      </c>
      <c r="K11" s="128">
        <v>3963.16393638009</v>
      </c>
      <c r="L11" s="128">
        <v>4826.1508486739</v>
      </c>
      <c r="M11" s="128">
        <v>4592.23794471196</v>
      </c>
      <c r="N11" s="128">
        <v>5172.53317727521</v>
      </c>
      <c r="O11" s="128">
        <v>10674.3835338909</v>
      </c>
      <c r="P11" s="128">
        <v>10696.3198644387</v>
      </c>
      <c r="Q11" s="128">
        <v>13319.457161314</v>
      </c>
      <c r="R11" s="140">
        <v>15288.0909276353</v>
      </c>
      <c r="S11" s="140">
        <v>16908.5618479448</v>
      </c>
      <c r="T11" s="140">
        <v>28015.910896931</v>
      </c>
      <c r="U11" s="140">
        <v>41497.8291179672</v>
      </c>
      <c r="V11" s="140">
        <v>54192.9585196083</v>
      </c>
      <c r="W11" s="140">
        <v>62195.4603162182</v>
      </c>
      <c r="X11" s="140">
        <v>43271.3624093529</v>
      </c>
      <c r="Y11" s="140">
        <v>36796.4581927075</v>
      </c>
      <c r="Z11" s="146">
        <v>30936.0386113629</v>
      </c>
      <c r="AA11" s="146">
        <v>32398.066278944</v>
      </c>
      <c r="AB11" s="149">
        <v>39671.7511116846</v>
      </c>
      <c r="AC11" s="149">
        <v>25603.0660329572</v>
      </c>
      <c r="AD11" s="149">
        <v>25881.0496210677</v>
      </c>
      <c r="AE11" s="149">
        <v>26283.8457227169</v>
      </c>
      <c r="AF11" s="150">
        <v>21891.7053969269</v>
      </c>
      <c r="AG11" s="20" t="s">
        <v>59</v>
      </c>
      <c r="AH11" s="121"/>
      <c r="BD11" s="159"/>
      <c r="BE11"/>
      <c r="BF11"/>
    </row>
    <row r="12" ht="21" customHeight="1" spans="2:58">
      <c r="B12" s="18" t="s">
        <v>60</v>
      </c>
      <c r="C12" s="19" t="s">
        <v>61</v>
      </c>
      <c r="D12" s="20" t="s">
        <v>62</v>
      </c>
      <c r="E12" s="127">
        <v>17679.8751742108</v>
      </c>
      <c r="F12" s="128">
        <v>12381.1678931765</v>
      </c>
      <c r="G12" s="128">
        <v>26277.8232142514</v>
      </c>
      <c r="H12" s="128">
        <v>22985.7040587086</v>
      </c>
      <c r="I12" s="128">
        <v>24508.274625548</v>
      </c>
      <c r="J12" s="128">
        <v>25496.2966665923</v>
      </c>
      <c r="K12" s="128">
        <v>26255.0547606424</v>
      </c>
      <c r="L12" s="128">
        <v>32795.1088925878</v>
      </c>
      <c r="M12" s="128">
        <v>32549.403433316</v>
      </c>
      <c r="N12" s="128">
        <v>39088.3592076884</v>
      </c>
      <c r="O12" s="128">
        <v>44880.7651415844</v>
      </c>
      <c r="P12" s="128">
        <v>54445.1137615208</v>
      </c>
      <c r="Q12" s="128">
        <v>54484.48992361</v>
      </c>
      <c r="R12" s="140">
        <v>61738.4609065813</v>
      </c>
      <c r="S12" s="140">
        <v>73331.2592736106</v>
      </c>
      <c r="T12" s="140">
        <v>81442.8417061026</v>
      </c>
      <c r="U12" s="140">
        <v>71998.4405761607</v>
      </c>
      <c r="V12" s="140">
        <v>76480.0950094421</v>
      </c>
      <c r="W12" s="140">
        <v>85615.964058967</v>
      </c>
      <c r="X12" s="140">
        <v>86729.1182276529</v>
      </c>
      <c r="Y12" s="140">
        <v>99675.7349840187</v>
      </c>
      <c r="Z12" s="146">
        <v>100800.504152737</v>
      </c>
      <c r="AA12" s="146">
        <v>111652.222650912</v>
      </c>
      <c r="AB12" s="149">
        <v>119636.659531005</v>
      </c>
      <c r="AC12" s="149">
        <v>115017.677940536</v>
      </c>
      <c r="AD12" s="149">
        <v>128842.580331683</v>
      </c>
      <c r="AE12" s="149">
        <v>137126.116815677</v>
      </c>
      <c r="AF12" s="150">
        <v>151366.9303679</v>
      </c>
      <c r="AG12" s="20" t="s">
        <v>63</v>
      </c>
      <c r="AH12" s="121"/>
      <c r="BD12" s="159"/>
      <c r="BE12"/>
      <c r="BF12"/>
    </row>
    <row r="13" ht="21" customHeight="1" spans="2:58">
      <c r="B13" s="18" t="s">
        <v>64</v>
      </c>
      <c r="C13" s="19">
        <v>35</v>
      </c>
      <c r="D13" s="20" t="s">
        <v>65</v>
      </c>
      <c r="E13" s="127">
        <v>8926.93947335992</v>
      </c>
      <c r="F13" s="128">
        <v>9596.36340192194</v>
      </c>
      <c r="G13" s="128">
        <v>8857.45744324233</v>
      </c>
      <c r="H13" s="128">
        <v>8137.59049238467</v>
      </c>
      <c r="I13" s="128">
        <v>6644.4814937626</v>
      </c>
      <c r="J13" s="128">
        <v>9949.32748220835</v>
      </c>
      <c r="K13" s="128">
        <v>9088.39012160579</v>
      </c>
      <c r="L13" s="128">
        <v>12425.5293034365</v>
      </c>
      <c r="M13" s="128">
        <v>18472.5243517749</v>
      </c>
      <c r="N13" s="128">
        <v>21481.8767498359</v>
      </c>
      <c r="O13" s="128">
        <v>23178.0546402801</v>
      </c>
      <c r="P13" s="128">
        <v>11279.0195199338</v>
      </c>
      <c r="Q13" s="128">
        <v>19490.894389081</v>
      </c>
      <c r="R13" s="140">
        <v>23375.92027734</v>
      </c>
      <c r="S13" s="140">
        <v>30533.44414438</v>
      </c>
      <c r="T13" s="140">
        <v>29944.6236469026</v>
      </c>
      <c r="U13" s="140">
        <v>23252.5405253671</v>
      </c>
      <c r="V13" s="140">
        <v>30016.0736490357</v>
      </c>
      <c r="W13" s="140">
        <v>23444.9737408678</v>
      </c>
      <c r="X13" s="140">
        <v>46250.9056674233</v>
      </c>
      <c r="Y13" s="140">
        <v>50581.2864830989</v>
      </c>
      <c r="Z13" s="146">
        <v>31918.4306753522</v>
      </c>
      <c r="AA13" s="146">
        <v>42692.0674314699</v>
      </c>
      <c r="AB13" s="149">
        <v>33857.2240340411</v>
      </c>
      <c r="AC13" s="149">
        <v>34397.8548853502</v>
      </c>
      <c r="AD13" s="149">
        <v>35781.6026558984</v>
      </c>
      <c r="AE13" s="149">
        <v>36751.4403379531</v>
      </c>
      <c r="AF13" s="150">
        <v>52393.4422931502</v>
      </c>
      <c r="AG13" s="20" t="s">
        <v>66</v>
      </c>
      <c r="AH13" s="121"/>
      <c r="BD13" s="159"/>
      <c r="BE13"/>
      <c r="BF13"/>
    </row>
    <row r="14" ht="21" customHeight="1" spans="2:58">
      <c r="B14" s="18" t="s">
        <v>67</v>
      </c>
      <c r="C14" s="19" t="s">
        <v>68</v>
      </c>
      <c r="D14" s="20" t="s">
        <v>69</v>
      </c>
      <c r="E14" s="127">
        <v>2320.66712130499</v>
      </c>
      <c r="F14" s="128">
        <v>2229.40579173174</v>
      </c>
      <c r="G14" s="128">
        <v>2450.58404360214</v>
      </c>
      <c r="H14" s="128">
        <v>3010.69395317532</v>
      </c>
      <c r="I14" s="128">
        <v>2640.06791314534</v>
      </c>
      <c r="J14" s="128">
        <v>3150.70938168347</v>
      </c>
      <c r="K14" s="128">
        <v>3083.06294879773</v>
      </c>
      <c r="L14" s="128">
        <v>3864.03012101971</v>
      </c>
      <c r="M14" s="128">
        <v>4944.808797954</v>
      </c>
      <c r="N14" s="128">
        <v>6106.02077195606</v>
      </c>
      <c r="O14" s="128">
        <v>6500.04538149949</v>
      </c>
      <c r="P14" s="128">
        <v>6008.87629265338</v>
      </c>
      <c r="Q14" s="128">
        <v>5536.60905511904</v>
      </c>
      <c r="R14" s="140">
        <v>6462.10840274353</v>
      </c>
      <c r="S14" s="140">
        <v>8281.07794845747</v>
      </c>
      <c r="T14" s="140">
        <v>8260.65442166987</v>
      </c>
      <c r="U14" s="140">
        <v>8250.56514236885</v>
      </c>
      <c r="V14" s="140">
        <v>8914.25401216208</v>
      </c>
      <c r="W14" s="140">
        <v>9295.05628221338</v>
      </c>
      <c r="X14" s="140">
        <v>9234.50943508807</v>
      </c>
      <c r="Y14" s="140">
        <v>9160.31572674809</v>
      </c>
      <c r="Z14" s="146">
        <v>10507.6040011404</v>
      </c>
      <c r="AA14" s="146">
        <v>9486.07905577464</v>
      </c>
      <c r="AB14" s="149">
        <v>10975.3294204146</v>
      </c>
      <c r="AC14" s="149">
        <v>10519.1025728113</v>
      </c>
      <c r="AD14" s="149">
        <v>11709.0791386228</v>
      </c>
      <c r="AE14" s="149">
        <v>13768.5781790409</v>
      </c>
      <c r="AF14" s="150">
        <v>14774.3786776365</v>
      </c>
      <c r="AG14" s="20" t="s">
        <v>70</v>
      </c>
      <c r="AH14" s="121"/>
      <c r="BD14" s="159"/>
      <c r="BE14"/>
      <c r="BF14"/>
    </row>
    <row r="15" ht="21" customHeight="1" spans="2:58">
      <c r="B15" s="18" t="s">
        <v>71</v>
      </c>
      <c r="C15" s="19" t="s">
        <v>72</v>
      </c>
      <c r="D15" s="20" t="s">
        <v>73</v>
      </c>
      <c r="E15" s="127">
        <v>29542.6233066462</v>
      </c>
      <c r="F15" s="128">
        <v>27688.9902193855</v>
      </c>
      <c r="G15" s="128">
        <v>39610.9285865397</v>
      </c>
      <c r="H15" s="128">
        <v>43183.7023957719</v>
      </c>
      <c r="I15" s="128">
        <v>69032.7007179689</v>
      </c>
      <c r="J15" s="128">
        <v>92949.9059010722</v>
      </c>
      <c r="K15" s="128">
        <v>110516.376944056</v>
      </c>
      <c r="L15" s="128">
        <v>132042.743159597</v>
      </c>
      <c r="M15" s="128">
        <v>142733.378010201</v>
      </c>
      <c r="N15" s="128">
        <v>152255.100699776</v>
      </c>
      <c r="O15" s="128">
        <v>168236.206093494</v>
      </c>
      <c r="P15" s="128">
        <v>189227.379881636</v>
      </c>
      <c r="Q15" s="128">
        <v>214404.486677034</v>
      </c>
      <c r="R15" s="140">
        <v>213524.633092276</v>
      </c>
      <c r="S15" s="140">
        <v>197135.761439236</v>
      </c>
      <c r="T15" s="140">
        <v>203795.007270468</v>
      </c>
      <c r="U15" s="140">
        <v>186541.441999268</v>
      </c>
      <c r="V15" s="140">
        <v>176523.601300457</v>
      </c>
      <c r="W15" s="140">
        <v>159229.284582145</v>
      </c>
      <c r="X15" s="140">
        <v>167697.557706503</v>
      </c>
      <c r="Y15" s="140">
        <v>167638.241850107</v>
      </c>
      <c r="Z15" s="146">
        <v>190614.684125858</v>
      </c>
      <c r="AA15" s="146">
        <v>196161.043046029</v>
      </c>
      <c r="AB15" s="149">
        <v>191581.015886943</v>
      </c>
      <c r="AC15" s="149">
        <v>196694.283268199</v>
      </c>
      <c r="AD15" s="149">
        <v>220827.347303673</v>
      </c>
      <c r="AE15" s="149">
        <v>241995.467363482</v>
      </c>
      <c r="AF15" s="150">
        <v>269806.95395008</v>
      </c>
      <c r="AG15" s="20" t="s">
        <v>74</v>
      </c>
      <c r="AH15" s="121"/>
      <c r="BD15" s="159"/>
      <c r="BE15"/>
      <c r="BF15"/>
    </row>
    <row r="16" ht="21" customHeight="1" spans="2:58">
      <c r="B16" s="18" t="s">
        <v>75</v>
      </c>
      <c r="C16" s="19" t="s">
        <v>76</v>
      </c>
      <c r="D16" s="20" t="s">
        <v>77</v>
      </c>
      <c r="E16" s="127">
        <v>48692.200000061</v>
      </c>
      <c r="F16" s="128">
        <v>59921.2962623052</v>
      </c>
      <c r="G16" s="128">
        <v>63441.2222890433</v>
      </c>
      <c r="H16" s="128">
        <v>84396.3490851397</v>
      </c>
      <c r="I16" s="128">
        <v>79763.4473407732</v>
      </c>
      <c r="J16" s="128">
        <v>95396.2847793451</v>
      </c>
      <c r="K16" s="128">
        <v>96279.6733284716</v>
      </c>
      <c r="L16" s="128">
        <v>88345.8504548447</v>
      </c>
      <c r="M16" s="128">
        <v>98119.2499614981</v>
      </c>
      <c r="N16" s="128">
        <v>102113.740266933</v>
      </c>
      <c r="O16" s="128">
        <v>106970.898244201</v>
      </c>
      <c r="P16" s="128">
        <v>111043.956499624</v>
      </c>
      <c r="Q16" s="128">
        <v>126769.297849555</v>
      </c>
      <c r="R16" s="140">
        <v>137760.164856126</v>
      </c>
      <c r="S16" s="140">
        <v>141358.437965284</v>
      </c>
      <c r="T16" s="140">
        <v>150186.93607967</v>
      </c>
      <c r="U16" s="140">
        <v>154575.763759002</v>
      </c>
      <c r="V16" s="140">
        <v>161968.969228239</v>
      </c>
      <c r="W16" s="140">
        <v>169949.567291394</v>
      </c>
      <c r="X16" s="140">
        <v>165610.19441869</v>
      </c>
      <c r="Y16" s="140">
        <v>172770.990879725</v>
      </c>
      <c r="Z16" s="146">
        <v>177650.095482926</v>
      </c>
      <c r="AA16" s="146">
        <v>183908.186592159</v>
      </c>
      <c r="AB16" s="149">
        <v>194437.018688367</v>
      </c>
      <c r="AC16" s="149">
        <v>194870.425405092</v>
      </c>
      <c r="AD16" s="149">
        <v>205353.327091788</v>
      </c>
      <c r="AE16" s="149">
        <v>225968.446270683</v>
      </c>
      <c r="AF16" s="150">
        <v>272493.202327872</v>
      </c>
      <c r="AG16" s="20" t="s">
        <v>78</v>
      </c>
      <c r="AH16" s="121"/>
      <c r="BD16" s="159"/>
      <c r="BE16"/>
      <c r="BF16"/>
    </row>
    <row r="17" ht="21" customHeight="1" spans="2:58">
      <c r="B17" s="18" t="s">
        <v>79</v>
      </c>
      <c r="C17" s="19" t="s">
        <v>80</v>
      </c>
      <c r="D17" s="20" t="s">
        <v>81</v>
      </c>
      <c r="E17" s="127">
        <v>7273.4630041662</v>
      </c>
      <c r="F17" s="128">
        <v>6529.88577095107</v>
      </c>
      <c r="G17" s="128">
        <v>11746.3437648131</v>
      </c>
      <c r="H17" s="128">
        <v>23328.3226937646</v>
      </c>
      <c r="I17" s="128">
        <v>19555.5386394196</v>
      </c>
      <c r="J17" s="128">
        <v>18691.9421483112</v>
      </c>
      <c r="K17" s="128">
        <v>24683.6280941119</v>
      </c>
      <c r="L17" s="128">
        <v>22944.5266987022</v>
      </c>
      <c r="M17" s="128">
        <v>21700.3080151973</v>
      </c>
      <c r="N17" s="128">
        <v>25278.4594608502</v>
      </c>
      <c r="O17" s="128">
        <v>28393.6151766108</v>
      </c>
      <c r="P17" s="128">
        <v>33377.4465442294</v>
      </c>
      <c r="Q17" s="128">
        <v>34538.1137294523</v>
      </c>
      <c r="R17" s="140">
        <v>41574.2710373256</v>
      </c>
      <c r="S17" s="140">
        <v>49395.6201823705</v>
      </c>
      <c r="T17" s="140">
        <v>56082.1229878311</v>
      </c>
      <c r="U17" s="140">
        <v>60378.0402380709</v>
      </c>
      <c r="V17" s="140">
        <v>37881.3015096334</v>
      </c>
      <c r="W17" s="140">
        <v>37238.8204928831</v>
      </c>
      <c r="X17" s="140">
        <v>37557.4343224328</v>
      </c>
      <c r="Y17" s="140">
        <v>39666.0276662632</v>
      </c>
      <c r="Z17" s="146">
        <v>41797.9440265671</v>
      </c>
      <c r="AA17" s="146">
        <v>45149.0736433931</v>
      </c>
      <c r="AB17" s="149">
        <v>48341.5613176805</v>
      </c>
      <c r="AC17" s="149">
        <v>41135.1046775407</v>
      </c>
      <c r="AD17" s="149">
        <v>49868.6787740737</v>
      </c>
      <c r="AE17" s="149">
        <v>53910.2474425733</v>
      </c>
      <c r="AF17" s="150">
        <v>66940.7120112716</v>
      </c>
      <c r="AG17" s="20" t="s">
        <v>82</v>
      </c>
      <c r="AH17" s="121"/>
      <c r="BD17" s="159"/>
      <c r="BE17"/>
      <c r="BF17"/>
    </row>
    <row r="18" ht="21" customHeight="1" spans="2:58">
      <c r="B18" s="18" t="s">
        <v>83</v>
      </c>
      <c r="C18" s="19" t="s">
        <v>84</v>
      </c>
      <c r="D18" s="20" t="s">
        <v>85</v>
      </c>
      <c r="E18" s="127">
        <v>9374.43251266629</v>
      </c>
      <c r="F18" s="128">
        <v>9651.93806721171</v>
      </c>
      <c r="G18" s="128">
        <v>10921.8604802784</v>
      </c>
      <c r="H18" s="128">
        <v>13929.1177805165</v>
      </c>
      <c r="I18" s="128">
        <v>11061.9518087709</v>
      </c>
      <c r="J18" s="128">
        <v>9889.47891872803</v>
      </c>
      <c r="K18" s="128">
        <v>9457.23052706682</v>
      </c>
      <c r="L18" s="128">
        <v>10245.2214292865</v>
      </c>
      <c r="M18" s="128">
        <v>10536.621378549</v>
      </c>
      <c r="N18" s="128">
        <v>14727.108146182</v>
      </c>
      <c r="O18" s="128">
        <v>14741.1970616852</v>
      </c>
      <c r="P18" s="128">
        <v>16412.7148131367</v>
      </c>
      <c r="Q18" s="128">
        <v>17514.3894899036</v>
      </c>
      <c r="R18" s="140">
        <v>19793.0401753234</v>
      </c>
      <c r="S18" s="140">
        <v>22262.580263187</v>
      </c>
      <c r="T18" s="140">
        <v>21363.4536462862</v>
      </c>
      <c r="U18" s="140">
        <v>21007.0761064357</v>
      </c>
      <c r="V18" s="140">
        <v>20050.9863366674</v>
      </c>
      <c r="W18" s="140">
        <v>20760.7127076032</v>
      </c>
      <c r="X18" s="140">
        <v>22407.5382870255</v>
      </c>
      <c r="Y18" s="140">
        <v>24893.7398156344</v>
      </c>
      <c r="Z18" s="146">
        <v>29042.5333028173</v>
      </c>
      <c r="AA18" s="146">
        <v>34369.8818647886</v>
      </c>
      <c r="AB18" s="149">
        <v>42418.8869835287</v>
      </c>
      <c r="AC18" s="149">
        <v>30147.4265556556</v>
      </c>
      <c r="AD18" s="149">
        <v>39096.8186530638</v>
      </c>
      <c r="AE18" s="149">
        <v>51734.1513298432</v>
      </c>
      <c r="AF18" s="150">
        <v>77669.0193950148</v>
      </c>
      <c r="AG18" s="20" t="s">
        <v>86</v>
      </c>
      <c r="AH18" s="121"/>
      <c r="BD18" s="159"/>
      <c r="BE18"/>
      <c r="BF18"/>
    </row>
    <row r="19" ht="21" customHeight="1" spans="2:58">
      <c r="B19" s="18" t="s">
        <v>87</v>
      </c>
      <c r="C19" s="19" t="s">
        <v>88</v>
      </c>
      <c r="D19" s="20" t="s">
        <v>89</v>
      </c>
      <c r="E19" s="127">
        <v>2750.5538127596</v>
      </c>
      <c r="F19" s="128">
        <v>3169.894958926</v>
      </c>
      <c r="G19" s="128">
        <v>5114.95673850564</v>
      </c>
      <c r="H19" s="128">
        <v>7091.84042867133</v>
      </c>
      <c r="I19" s="128">
        <v>8846.85921339725</v>
      </c>
      <c r="J19" s="128">
        <v>10762.4333398666</v>
      </c>
      <c r="K19" s="128">
        <v>13552.361264649</v>
      </c>
      <c r="L19" s="128">
        <v>16109.4074611972</v>
      </c>
      <c r="M19" s="128">
        <v>18115.1348963991</v>
      </c>
      <c r="N19" s="128">
        <v>24440.3690361308</v>
      </c>
      <c r="O19" s="128">
        <v>25149.7323959261</v>
      </c>
      <c r="P19" s="128">
        <v>30276.6541727892</v>
      </c>
      <c r="Q19" s="128">
        <v>35083.7594312291</v>
      </c>
      <c r="R19" s="140">
        <v>38380.3600671799</v>
      </c>
      <c r="S19" s="140">
        <v>28930.4412480729</v>
      </c>
      <c r="T19" s="140">
        <v>28625.6597081646</v>
      </c>
      <c r="U19" s="140">
        <v>28288.0313929993</v>
      </c>
      <c r="V19" s="140">
        <v>25746.4725681307</v>
      </c>
      <c r="W19" s="140">
        <v>27242.8492589083</v>
      </c>
      <c r="X19" s="140">
        <v>29082.9793883284</v>
      </c>
      <c r="Y19" s="140">
        <v>31782.727044458</v>
      </c>
      <c r="Z19" s="146">
        <v>34611.2470079763</v>
      </c>
      <c r="AA19" s="146">
        <v>33206.6165190918</v>
      </c>
      <c r="AB19" s="149">
        <v>36691.1479770867</v>
      </c>
      <c r="AC19" s="149">
        <v>36620.1464788353</v>
      </c>
      <c r="AD19" s="149">
        <v>44017.1954957278</v>
      </c>
      <c r="AE19" s="149">
        <v>49531.607044726</v>
      </c>
      <c r="AF19" s="150">
        <v>55305.5454563431</v>
      </c>
      <c r="AG19" s="20" t="s">
        <v>90</v>
      </c>
      <c r="AH19" s="121"/>
      <c r="BD19" s="159"/>
      <c r="BE19"/>
      <c r="BF19"/>
    </row>
    <row r="20" ht="21" customHeight="1" spans="2:58">
      <c r="B20" s="18" t="s">
        <v>91</v>
      </c>
      <c r="C20" s="19" t="s">
        <v>92</v>
      </c>
      <c r="D20" s="20" t="s">
        <v>93</v>
      </c>
      <c r="E20" s="127">
        <v>2394.56615764587</v>
      </c>
      <c r="F20" s="128">
        <v>2571.09770464255</v>
      </c>
      <c r="G20" s="128">
        <v>79.6435636073451</v>
      </c>
      <c r="H20" s="128">
        <v>265.736936943882</v>
      </c>
      <c r="I20" s="128">
        <v>3738.89247840319</v>
      </c>
      <c r="J20" s="128">
        <v>7665.06086865509</v>
      </c>
      <c r="K20" s="128">
        <v>7575.1004727452</v>
      </c>
      <c r="L20" s="128">
        <v>8407.81037664828</v>
      </c>
      <c r="M20" s="128">
        <v>10054.980484959</v>
      </c>
      <c r="N20" s="128">
        <v>12768.0749091686</v>
      </c>
      <c r="O20" s="128">
        <v>17531.695452187</v>
      </c>
      <c r="P20" s="128">
        <v>22721.5498463236</v>
      </c>
      <c r="Q20" s="128">
        <v>26932.8058388006</v>
      </c>
      <c r="R20" s="140">
        <v>30230.489569658</v>
      </c>
      <c r="S20" s="140">
        <v>28575.1882302419</v>
      </c>
      <c r="T20" s="140">
        <v>31964.8317081319</v>
      </c>
      <c r="U20" s="140">
        <v>34027.9662097651</v>
      </c>
      <c r="V20" s="140">
        <v>32717.0328283244</v>
      </c>
      <c r="W20" s="140">
        <v>30413.8549273105</v>
      </c>
      <c r="X20" s="140">
        <v>31848.8700108111</v>
      </c>
      <c r="Y20" s="140">
        <v>34512.1214931951</v>
      </c>
      <c r="Z20" s="146">
        <v>33514.574516705</v>
      </c>
      <c r="AA20" s="146">
        <v>32696.2511492674</v>
      </c>
      <c r="AB20" s="149">
        <v>31375.5521376805</v>
      </c>
      <c r="AC20" s="149">
        <v>28951.9937952409</v>
      </c>
      <c r="AD20" s="149">
        <v>32179.9092550272</v>
      </c>
      <c r="AE20" s="149">
        <v>32888.1961016155</v>
      </c>
      <c r="AF20" s="150">
        <v>35899.5729937684</v>
      </c>
      <c r="AG20" s="20" t="s">
        <v>94</v>
      </c>
      <c r="AH20" s="121"/>
      <c r="BD20" s="159"/>
      <c r="BE20"/>
      <c r="BF20"/>
    </row>
    <row r="21" ht="21" customHeight="1" spans="2:58">
      <c r="B21" s="18" t="s">
        <v>95</v>
      </c>
      <c r="C21" s="19">
        <v>68</v>
      </c>
      <c r="D21" s="20" t="s">
        <v>96</v>
      </c>
      <c r="E21" s="127">
        <v>14750.94732476</v>
      </c>
      <c r="F21" s="128">
        <v>17944.3973118823</v>
      </c>
      <c r="G21" s="128">
        <v>21844.0448539616</v>
      </c>
      <c r="H21" s="128">
        <v>26043.4679878953</v>
      </c>
      <c r="I21" s="128">
        <v>30678.6948256536</v>
      </c>
      <c r="J21" s="128">
        <v>35423.4120463777</v>
      </c>
      <c r="K21" s="128">
        <v>39699.5979830475</v>
      </c>
      <c r="L21" s="128">
        <v>41887.1571298023</v>
      </c>
      <c r="M21" s="128">
        <v>44890.1898538045</v>
      </c>
      <c r="N21" s="128">
        <v>49329.8958762235</v>
      </c>
      <c r="O21" s="128">
        <v>53297.9317120373</v>
      </c>
      <c r="P21" s="128">
        <v>56723.1590521892</v>
      </c>
      <c r="Q21" s="128">
        <v>60440.9948100849</v>
      </c>
      <c r="R21" s="140">
        <v>64113.7283050377</v>
      </c>
      <c r="S21" s="140">
        <v>65366.0715239931</v>
      </c>
      <c r="T21" s="140">
        <v>66153.4896462408</v>
      </c>
      <c r="U21" s="140">
        <v>68636.6668760952</v>
      </c>
      <c r="V21" s="140">
        <v>75649.0487644935</v>
      </c>
      <c r="W21" s="140">
        <v>71842.4680777</v>
      </c>
      <c r="X21" s="140">
        <v>71619.8557620719</v>
      </c>
      <c r="Y21" s="140">
        <v>75829.0220497919</v>
      </c>
      <c r="Z21" s="146">
        <v>81104.6333460889</v>
      </c>
      <c r="AA21" s="146">
        <v>83119.8916781455</v>
      </c>
      <c r="AB21" s="149">
        <v>90149.5227429021</v>
      </c>
      <c r="AC21" s="149">
        <v>95759.8590811607</v>
      </c>
      <c r="AD21" s="149">
        <v>99529.2857773345</v>
      </c>
      <c r="AE21" s="149">
        <v>110406.732465471</v>
      </c>
      <c r="AF21" s="150">
        <v>110169.258183602</v>
      </c>
      <c r="AG21" s="20" t="s">
        <v>97</v>
      </c>
      <c r="AH21" s="121"/>
      <c r="BD21" s="159"/>
      <c r="BE21"/>
      <c r="BF21"/>
    </row>
    <row r="22" ht="21" customHeight="1" spans="2:58">
      <c r="B22" s="18" t="s">
        <v>98</v>
      </c>
      <c r="C22" s="19" t="s">
        <v>99</v>
      </c>
      <c r="D22" s="20" t="s">
        <v>100</v>
      </c>
      <c r="E22" s="127">
        <v>1584.91382055577</v>
      </c>
      <c r="F22" s="128">
        <v>1368.29805482562</v>
      </c>
      <c r="G22" s="128">
        <v>2489.44534384605</v>
      </c>
      <c r="H22" s="128">
        <v>3786.23974867374</v>
      </c>
      <c r="I22" s="128">
        <v>4712.10750391899</v>
      </c>
      <c r="J22" s="128">
        <v>5124.52600219166</v>
      </c>
      <c r="K22" s="128">
        <v>7285.55187634883</v>
      </c>
      <c r="L22" s="128">
        <v>8083.30947370242</v>
      </c>
      <c r="M22" s="128">
        <v>8350.76898004561</v>
      </c>
      <c r="N22" s="128">
        <v>9767.39012062779</v>
      </c>
      <c r="O22" s="128">
        <v>14517.1850485293</v>
      </c>
      <c r="P22" s="128">
        <v>17259.6705915241</v>
      </c>
      <c r="Q22" s="128">
        <v>17974.9642297937</v>
      </c>
      <c r="R22" s="140">
        <v>23011.9667982219</v>
      </c>
      <c r="S22" s="140">
        <v>22719.967118063</v>
      </c>
      <c r="T22" s="140">
        <v>23240.8678249624</v>
      </c>
      <c r="U22" s="140">
        <v>29615.2803569041</v>
      </c>
      <c r="V22" s="140">
        <v>32107.197051366</v>
      </c>
      <c r="W22" s="140">
        <v>39421.5944138585</v>
      </c>
      <c r="X22" s="140">
        <v>40917.4685325727</v>
      </c>
      <c r="Y22" s="140">
        <v>41738.7561113598</v>
      </c>
      <c r="Z22" s="146">
        <v>49874.4580897798</v>
      </c>
      <c r="AA22" s="146">
        <v>54877.8443715163</v>
      </c>
      <c r="AB22" s="149">
        <v>57582.7652573224</v>
      </c>
      <c r="AC22" s="149">
        <v>50151.8563561065</v>
      </c>
      <c r="AD22" s="149">
        <v>52736.8166630511</v>
      </c>
      <c r="AE22" s="149">
        <v>64383.7278742445</v>
      </c>
      <c r="AF22" s="150">
        <v>72440.2253137696</v>
      </c>
      <c r="AG22" s="20" t="s">
        <v>101</v>
      </c>
      <c r="AH22" s="121"/>
      <c r="BD22" s="159"/>
      <c r="BE22"/>
      <c r="BF22"/>
    </row>
    <row r="23" ht="21" customHeight="1" spans="2:58">
      <c r="B23" s="18" t="s">
        <v>102</v>
      </c>
      <c r="C23" s="19" t="s">
        <v>103</v>
      </c>
      <c r="D23" s="20" t="s">
        <v>104</v>
      </c>
      <c r="E23" s="127">
        <v>1291.40000082427</v>
      </c>
      <c r="F23" s="128">
        <v>1079.14000553182</v>
      </c>
      <c r="G23" s="128">
        <v>1801.84395630772</v>
      </c>
      <c r="H23" s="128">
        <v>3248.70141576438</v>
      </c>
      <c r="I23" s="128">
        <v>3221.16464555839</v>
      </c>
      <c r="J23" s="128">
        <v>3440.08724325674</v>
      </c>
      <c r="K23" s="128">
        <v>4865.9928993111</v>
      </c>
      <c r="L23" s="128">
        <v>5211.71490693405</v>
      </c>
      <c r="M23" s="128">
        <v>5165.9981661008</v>
      </c>
      <c r="N23" s="128">
        <v>5871.69815538919</v>
      </c>
      <c r="O23" s="128">
        <v>7588.30837804965</v>
      </c>
      <c r="P23" s="128">
        <v>9207.4839114288</v>
      </c>
      <c r="Q23" s="128">
        <v>10966.9614451736</v>
      </c>
      <c r="R23" s="140">
        <v>10536.4853721566</v>
      </c>
      <c r="S23" s="140">
        <v>11972.6411268388</v>
      </c>
      <c r="T23" s="140">
        <v>14725.3522541606</v>
      </c>
      <c r="U23" s="140">
        <v>22815.6414553172</v>
      </c>
      <c r="V23" s="140">
        <v>28174.2876194126</v>
      </c>
      <c r="W23" s="140">
        <v>33479.7865270257</v>
      </c>
      <c r="X23" s="140">
        <v>38199.8186161159</v>
      </c>
      <c r="Y23" s="140">
        <v>44680.08535436</v>
      </c>
      <c r="Z23" s="146">
        <v>48907.801869242</v>
      </c>
      <c r="AA23" s="146">
        <v>51022.293054859</v>
      </c>
      <c r="AB23" s="149">
        <v>56173.4095317422</v>
      </c>
      <c r="AC23" s="149">
        <v>51730.2886702034</v>
      </c>
      <c r="AD23" s="149">
        <v>60190.215674189</v>
      </c>
      <c r="AE23" s="149">
        <v>60000.8309485824</v>
      </c>
      <c r="AF23" s="150">
        <v>87299.2950358227</v>
      </c>
      <c r="AG23" s="20" t="s">
        <v>105</v>
      </c>
      <c r="AH23" s="121"/>
      <c r="BD23" s="159"/>
      <c r="BE23"/>
      <c r="BF23"/>
    </row>
    <row r="24" ht="21" customHeight="1" spans="2:58">
      <c r="B24" s="18" t="s">
        <v>106</v>
      </c>
      <c r="C24" s="19">
        <v>84</v>
      </c>
      <c r="D24" s="20" t="s">
        <v>107</v>
      </c>
      <c r="E24" s="127">
        <v>16406.8337024631</v>
      </c>
      <c r="F24" s="128">
        <v>13532.7863470345</v>
      </c>
      <c r="G24" s="128">
        <v>13379.3293498707</v>
      </c>
      <c r="H24" s="128">
        <v>15037.3972708411</v>
      </c>
      <c r="I24" s="128">
        <v>15707.5863890466</v>
      </c>
      <c r="J24" s="128">
        <v>22338.806562031</v>
      </c>
      <c r="K24" s="128">
        <v>27508.9931244752</v>
      </c>
      <c r="L24" s="128">
        <v>32212.6486001177</v>
      </c>
      <c r="M24" s="128">
        <v>36523.6013917312</v>
      </c>
      <c r="N24" s="128">
        <v>38770.0269327058</v>
      </c>
      <c r="O24" s="128">
        <v>41143.007026552</v>
      </c>
      <c r="P24" s="128">
        <v>44200.6919569488</v>
      </c>
      <c r="Q24" s="128">
        <v>44643.3849202805</v>
      </c>
      <c r="R24" s="140">
        <v>50043.6760082439</v>
      </c>
      <c r="S24" s="140">
        <v>55235.4997358496</v>
      </c>
      <c r="T24" s="140">
        <v>61904.3807934094</v>
      </c>
      <c r="U24" s="140">
        <v>63380.9378946236</v>
      </c>
      <c r="V24" s="140">
        <v>65605.9091220433</v>
      </c>
      <c r="W24" s="140">
        <v>66775.4967295911</v>
      </c>
      <c r="X24" s="140">
        <v>68984.833518749</v>
      </c>
      <c r="Y24" s="140">
        <v>76930.6737477344</v>
      </c>
      <c r="Z24" s="146">
        <v>79237.7024778239</v>
      </c>
      <c r="AA24" s="146">
        <v>82025.2419123888</v>
      </c>
      <c r="AB24" s="149">
        <v>88414.7713903615</v>
      </c>
      <c r="AC24" s="149">
        <v>91907.915816561</v>
      </c>
      <c r="AD24" s="149">
        <v>97717.8578410579</v>
      </c>
      <c r="AE24" s="149">
        <v>97634.0973997175</v>
      </c>
      <c r="AF24" s="150">
        <v>113847.235126456</v>
      </c>
      <c r="AG24" s="20" t="s">
        <v>108</v>
      </c>
      <c r="AH24" s="121"/>
      <c r="BD24" s="159"/>
      <c r="BE24"/>
      <c r="BF24"/>
    </row>
    <row r="25" ht="21" customHeight="1" spans="2:58">
      <c r="B25" s="18" t="s">
        <v>109</v>
      </c>
      <c r="C25" s="19">
        <v>85</v>
      </c>
      <c r="D25" s="20" t="s">
        <v>110</v>
      </c>
      <c r="E25" s="127">
        <v>5290.5839327922</v>
      </c>
      <c r="F25" s="128">
        <v>6829.13198901385</v>
      </c>
      <c r="G25" s="128">
        <v>7257.93454663009</v>
      </c>
      <c r="H25" s="128">
        <v>9989.06933088043</v>
      </c>
      <c r="I25" s="128">
        <v>10887.9171713135</v>
      </c>
      <c r="J25" s="128">
        <v>11876.6211647718</v>
      </c>
      <c r="K25" s="128">
        <v>13878.7459134686</v>
      </c>
      <c r="L25" s="128">
        <v>14319.8844122788</v>
      </c>
      <c r="M25" s="128">
        <v>17207.7534179889</v>
      </c>
      <c r="N25" s="128">
        <v>16685.8105038444</v>
      </c>
      <c r="O25" s="128">
        <v>20090.7967215793</v>
      </c>
      <c r="P25" s="128">
        <v>21469.3217689023</v>
      </c>
      <c r="Q25" s="128">
        <v>24681.2066428626</v>
      </c>
      <c r="R25" s="140">
        <v>28922.4015300508</v>
      </c>
      <c r="S25" s="140">
        <v>33660.8461202052</v>
      </c>
      <c r="T25" s="140">
        <v>37462.9980301399</v>
      </c>
      <c r="U25" s="140">
        <v>42414.2272235584</v>
      </c>
      <c r="V25" s="140">
        <v>46325.8557197459</v>
      </c>
      <c r="W25" s="140">
        <v>44192.4501039633</v>
      </c>
      <c r="X25" s="140">
        <v>44896.3927401985</v>
      </c>
      <c r="Y25" s="140">
        <v>43419.2472855009</v>
      </c>
      <c r="Z25" s="146">
        <v>48651.0561675683</v>
      </c>
      <c r="AA25" s="146">
        <v>50708.5277892233</v>
      </c>
      <c r="AB25" s="149">
        <v>53147.4103543282</v>
      </c>
      <c r="AC25" s="149">
        <v>55950.9893112295</v>
      </c>
      <c r="AD25" s="149">
        <v>59272.898025127</v>
      </c>
      <c r="AE25" s="149">
        <v>63155.6090092836</v>
      </c>
      <c r="AF25" s="150">
        <v>72316.2629251647</v>
      </c>
      <c r="AG25" s="20" t="s">
        <v>111</v>
      </c>
      <c r="AH25" s="121"/>
      <c r="BD25" s="159"/>
      <c r="BE25"/>
      <c r="BF25"/>
    </row>
    <row r="26" ht="21" customHeight="1" spans="2:58">
      <c r="B26" s="18" t="s">
        <v>112</v>
      </c>
      <c r="C26" s="19" t="s">
        <v>113</v>
      </c>
      <c r="D26" s="20" t="s">
        <v>114</v>
      </c>
      <c r="E26" s="127">
        <v>4644.98791821093</v>
      </c>
      <c r="F26" s="128">
        <v>5184.63497224824</v>
      </c>
      <c r="G26" s="128">
        <v>5530.10055413201</v>
      </c>
      <c r="H26" s="128">
        <v>6716.41121618534</v>
      </c>
      <c r="I26" s="128">
        <v>7625.33421717953</v>
      </c>
      <c r="J26" s="128">
        <v>8275.90611283952</v>
      </c>
      <c r="K26" s="128">
        <v>8517.45505815524</v>
      </c>
      <c r="L26" s="128">
        <v>9075.31707682204</v>
      </c>
      <c r="M26" s="128">
        <v>10312.2775320092</v>
      </c>
      <c r="N26" s="128">
        <v>10964.1661696633</v>
      </c>
      <c r="O26" s="128">
        <v>11981.6573162643</v>
      </c>
      <c r="P26" s="128">
        <v>13157.8974813962</v>
      </c>
      <c r="Q26" s="128">
        <v>15267.0017950832</v>
      </c>
      <c r="R26" s="140">
        <v>20125.5906390073</v>
      </c>
      <c r="S26" s="140">
        <v>24804.319078256</v>
      </c>
      <c r="T26" s="140">
        <v>27025.276333591</v>
      </c>
      <c r="U26" s="140">
        <v>29139.9843775959</v>
      </c>
      <c r="V26" s="140">
        <v>31328.2794324847</v>
      </c>
      <c r="W26" s="140">
        <v>35562.6866163365</v>
      </c>
      <c r="X26" s="140">
        <v>33418.3128990425</v>
      </c>
      <c r="Y26" s="140">
        <v>35902.5268492057</v>
      </c>
      <c r="Z26" s="146">
        <v>38675.4648393903</v>
      </c>
      <c r="AA26" s="146">
        <v>41164.6547457907</v>
      </c>
      <c r="AB26" s="149">
        <v>45475.3710719278</v>
      </c>
      <c r="AC26" s="149">
        <v>48133.257782337</v>
      </c>
      <c r="AD26" s="149">
        <v>60007.271998692</v>
      </c>
      <c r="AE26" s="149">
        <v>62400.0475047086</v>
      </c>
      <c r="AF26" s="150">
        <v>69952.7113911168</v>
      </c>
      <c r="AG26" s="20" t="s">
        <v>115</v>
      </c>
      <c r="AH26" s="121"/>
      <c r="BD26" s="159"/>
      <c r="BE26"/>
      <c r="BF26"/>
    </row>
    <row r="27" ht="21" customHeight="1" spans="2:58">
      <c r="B27" s="18" t="s">
        <v>116</v>
      </c>
      <c r="C27" s="19" t="s">
        <v>117</v>
      </c>
      <c r="D27" s="20" t="s">
        <v>118</v>
      </c>
      <c r="E27" s="127">
        <v>703.863189526122</v>
      </c>
      <c r="F27" s="128">
        <v>1086.21353093655</v>
      </c>
      <c r="G27" s="128">
        <v>1115.66335208011</v>
      </c>
      <c r="H27" s="128">
        <v>1497.72995174854</v>
      </c>
      <c r="I27" s="128">
        <v>1538.11775821631</v>
      </c>
      <c r="J27" s="128">
        <v>1963.32537306401</v>
      </c>
      <c r="K27" s="128">
        <v>1664.16282615659</v>
      </c>
      <c r="L27" s="128">
        <v>1876.60065137027</v>
      </c>
      <c r="M27" s="128">
        <v>2444.85260706885</v>
      </c>
      <c r="N27" s="128">
        <v>3699.74102483096</v>
      </c>
      <c r="O27" s="128">
        <v>3837.15112203458</v>
      </c>
      <c r="P27" s="128">
        <v>5177.0046023995</v>
      </c>
      <c r="Q27" s="128">
        <v>6499.04915221114</v>
      </c>
      <c r="R27" s="140">
        <v>7949.79695710984</v>
      </c>
      <c r="S27" s="140">
        <v>9796.59632526485</v>
      </c>
      <c r="T27" s="140">
        <v>11236.8449842131</v>
      </c>
      <c r="U27" s="140">
        <v>9675.26952940941</v>
      </c>
      <c r="V27" s="140">
        <v>9468.20260736105</v>
      </c>
      <c r="W27" s="140">
        <v>14141.1218740119</v>
      </c>
      <c r="X27" s="140">
        <v>13827.5106502657</v>
      </c>
      <c r="Y27" s="140">
        <v>13610.8078313057</v>
      </c>
      <c r="Z27" s="146">
        <v>13648.393591324</v>
      </c>
      <c r="AA27" s="146">
        <v>13957.1947021053</v>
      </c>
      <c r="AB27" s="149">
        <v>7047.09252200721</v>
      </c>
      <c r="AC27" s="149">
        <v>6461.75730982559</v>
      </c>
      <c r="AD27" s="149">
        <v>9395.91174251218</v>
      </c>
      <c r="AE27" s="149">
        <v>11511.6917791688</v>
      </c>
      <c r="AF27" s="150">
        <v>15480.1672260886</v>
      </c>
      <c r="AG27" s="20" t="s">
        <v>119</v>
      </c>
      <c r="AH27" s="121"/>
      <c r="BD27" s="159"/>
      <c r="BE27"/>
      <c r="BF27"/>
    </row>
    <row r="28" ht="21" customHeight="1" spans="2:58">
      <c r="B28" s="23" t="s">
        <v>120</v>
      </c>
      <c r="C28" s="24" t="s">
        <v>121</v>
      </c>
      <c r="D28" s="25" t="s">
        <v>122</v>
      </c>
      <c r="E28" s="129">
        <v>1163.90557285154</v>
      </c>
      <c r="F28" s="130">
        <v>1324.1769377786</v>
      </c>
      <c r="G28" s="130">
        <v>1327.83108679661</v>
      </c>
      <c r="H28" s="130">
        <v>1789.39968422617</v>
      </c>
      <c r="I28" s="130">
        <v>1808.19218104699</v>
      </c>
      <c r="J28" s="130">
        <v>2399.13839750042</v>
      </c>
      <c r="K28" s="130">
        <v>2117.72474275989</v>
      </c>
      <c r="L28" s="130">
        <v>2340.48558511585</v>
      </c>
      <c r="M28" s="130">
        <v>2979.90377703736</v>
      </c>
      <c r="N28" s="130">
        <v>4432.82852803357</v>
      </c>
      <c r="O28" s="130">
        <v>4654.63450064764</v>
      </c>
      <c r="P28" s="130">
        <v>6149.82674894469</v>
      </c>
      <c r="Q28" s="130">
        <v>6183.94770309851</v>
      </c>
      <c r="R28" s="141">
        <v>8328.53451760149</v>
      </c>
      <c r="S28" s="141">
        <v>10722.4779112207</v>
      </c>
      <c r="T28" s="141">
        <v>9939.90805074102</v>
      </c>
      <c r="U28" s="141">
        <v>7418.11776945073</v>
      </c>
      <c r="V28" s="141">
        <v>8157.59095930571</v>
      </c>
      <c r="W28" s="141">
        <v>8648.23277081194</v>
      </c>
      <c r="X28" s="141">
        <v>9260.49906517042</v>
      </c>
      <c r="Y28" s="141">
        <v>11568.4193473946</v>
      </c>
      <c r="Z28" s="151">
        <v>12731.9082501529</v>
      </c>
      <c r="AA28" s="151">
        <v>14101.4566351506</v>
      </c>
      <c r="AB28" s="152">
        <v>15898.6629662308</v>
      </c>
      <c r="AC28" s="152">
        <v>15730.2497007939</v>
      </c>
      <c r="AD28" s="152">
        <v>18086.4048209525</v>
      </c>
      <c r="AE28" s="152">
        <v>22042.0665229552</v>
      </c>
      <c r="AF28" s="153">
        <v>25643.2554642664</v>
      </c>
      <c r="AG28" s="20" t="s">
        <v>123</v>
      </c>
      <c r="AH28" s="121"/>
      <c r="BD28" s="160"/>
      <c r="BE28" s="160"/>
      <c r="BF28" s="160"/>
    </row>
    <row r="29" ht="21" customHeight="1" spans="2:34">
      <c r="B29" s="93"/>
      <c r="C29" s="93"/>
      <c r="D29" s="26" t="s">
        <v>133</v>
      </c>
      <c r="E29" s="131">
        <v>269028.782635953</v>
      </c>
      <c r="F29" s="132">
        <v>278194.274840531</v>
      </c>
      <c r="G29" s="132">
        <v>328766.235419536</v>
      </c>
      <c r="H29" s="132">
        <v>385801.548057034</v>
      </c>
      <c r="I29" s="132">
        <v>420325.070233692</v>
      </c>
      <c r="J29" s="132">
        <v>486679.144187225</v>
      </c>
      <c r="K29" s="132">
        <v>531697.301438148</v>
      </c>
      <c r="L29" s="132">
        <v>575992.1308395</v>
      </c>
      <c r="M29" s="132">
        <v>637243.54264295</v>
      </c>
      <c r="N29" s="132">
        <v>685413.336653779</v>
      </c>
      <c r="O29" s="132">
        <v>748979.696913613</v>
      </c>
      <c r="P29" s="132">
        <v>807747.884198015</v>
      </c>
      <c r="Q29" s="132">
        <v>901919.4283111</v>
      </c>
      <c r="R29" s="142">
        <v>974927.15500829</v>
      </c>
      <c r="S29" s="142">
        <v>1022990.42613469</v>
      </c>
      <c r="T29" s="142">
        <v>1106685.24119117</v>
      </c>
      <c r="U29" s="142">
        <v>1135716.68375544</v>
      </c>
      <c r="V29" s="142">
        <v>1166391.40030248</v>
      </c>
      <c r="W29" s="142">
        <v>1199224.79669492</v>
      </c>
      <c r="X29" s="142">
        <v>1231824.87534797</v>
      </c>
      <c r="Y29" s="142">
        <v>1292478.01749159</v>
      </c>
      <c r="Z29" s="142">
        <v>1331564.28214163</v>
      </c>
      <c r="AA29" s="142">
        <v>1402170.54809893</v>
      </c>
      <c r="AB29" s="154">
        <v>1467111.83394723</v>
      </c>
      <c r="AC29" s="154">
        <v>1446275.89362554</v>
      </c>
      <c r="AD29" s="154">
        <v>1556681.87997043</v>
      </c>
      <c r="AE29" s="154">
        <v>1677604.97114065</v>
      </c>
      <c r="AF29" s="155">
        <v>1944155.01197777</v>
      </c>
      <c r="AG29" s="58" t="s">
        <v>134</v>
      </c>
      <c r="AH29" s="121"/>
    </row>
    <row r="30" ht="21" customHeight="1" spans="2:57">
      <c r="B30" s="93"/>
      <c r="C30" s="93"/>
      <c r="D30" s="30" t="s">
        <v>32</v>
      </c>
      <c r="E30" s="127">
        <v>20022.4124034918</v>
      </c>
      <c r="F30" s="128">
        <v>20220.8796333939</v>
      </c>
      <c r="G30" s="128">
        <v>35676.2110068257</v>
      </c>
      <c r="H30" s="128">
        <v>55422.348776724</v>
      </c>
      <c r="I30" s="128">
        <v>67032.2362485679</v>
      </c>
      <c r="J30" s="128">
        <v>75282.8147595527</v>
      </c>
      <c r="K30" s="128">
        <v>78417.1774273826</v>
      </c>
      <c r="L30" s="128">
        <v>91749.7958320239</v>
      </c>
      <c r="M30" s="128">
        <v>100369.40064654</v>
      </c>
      <c r="N30" s="128">
        <v>114048.497777101</v>
      </c>
      <c r="O30" s="128">
        <v>125247.051396763</v>
      </c>
      <c r="P30" s="128">
        <v>148301.009515696</v>
      </c>
      <c r="Q30" s="128">
        <v>172797.255341081</v>
      </c>
      <c r="R30" s="140">
        <v>167319.677427363</v>
      </c>
      <c r="S30" s="140">
        <v>183449.70390976</v>
      </c>
      <c r="T30" s="140">
        <v>180497.595728731</v>
      </c>
      <c r="U30" s="140">
        <v>186163.46176253</v>
      </c>
      <c r="V30" s="140">
        <v>181104.655304631</v>
      </c>
      <c r="W30" s="140">
        <v>183315.440225381</v>
      </c>
      <c r="X30" s="140">
        <v>201914.694161563</v>
      </c>
      <c r="Y30" s="140">
        <v>208800.323767974</v>
      </c>
      <c r="Z30" s="140">
        <v>205602.648714443</v>
      </c>
      <c r="AA30" s="140">
        <v>234859.003923111</v>
      </c>
      <c r="AB30" s="149">
        <v>227964.171876276</v>
      </c>
      <c r="AC30" s="149">
        <v>209028.848156487</v>
      </c>
      <c r="AD30" s="149">
        <v>247837.025885768</v>
      </c>
      <c r="AE30" s="149">
        <v>279167.285384027</v>
      </c>
      <c r="AF30" s="150">
        <v>290213.031107422</v>
      </c>
      <c r="AG30" s="20" t="s">
        <v>135</v>
      </c>
      <c r="AH30" s="121"/>
      <c r="BE30" s="161"/>
    </row>
    <row r="31" ht="21" customHeight="1" spans="2:34">
      <c r="B31" s="93"/>
      <c r="C31" s="93"/>
      <c r="D31" s="33" t="s">
        <v>136</v>
      </c>
      <c r="E31" s="133">
        <v>289051.195039445</v>
      </c>
      <c r="F31" s="134">
        <v>298415.154473925</v>
      </c>
      <c r="G31" s="134">
        <v>364442.446426362</v>
      </c>
      <c r="H31" s="134">
        <v>441223.896833758</v>
      </c>
      <c r="I31" s="134">
        <v>487357.30648226</v>
      </c>
      <c r="J31" s="134">
        <v>561961.958946778</v>
      </c>
      <c r="K31" s="134">
        <v>610114.478865531</v>
      </c>
      <c r="L31" s="134">
        <v>667741.926671524</v>
      </c>
      <c r="M31" s="134">
        <v>737612.94328949</v>
      </c>
      <c r="N31" s="134">
        <v>799461.83443088</v>
      </c>
      <c r="O31" s="134">
        <v>874226.748310376</v>
      </c>
      <c r="P31" s="134">
        <v>956048.893713711</v>
      </c>
      <c r="Q31" s="134">
        <v>1074716.68365218</v>
      </c>
      <c r="R31" s="143">
        <v>1142246.83243565</v>
      </c>
      <c r="S31" s="143">
        <v>1206440.13004445</v>
      </c>
      <c r="T31" s="143">
        <v>1287182.8369199</v>
      </c>
      <c r="U31" s="143">
        <v>1321880.14551797</v>
      </c>
      <c r="V31" s="143">
        <v>1347496.05560711</v>
      </c>
      <c r="W31" s="143">
        <v>1382540.2369203</v>
      </c>
      <c r="X31" s="143">
        <v>1433739.56950953</v>
      </c>
      <c r="Y31" s="143">
        <v>1501278.34125956</v>
      </c>
      <c r="Z31" s="143">
        <v>1537166.93085608</v>
      </c>
      <c r="AA31" s="143">
        <v>1637029.55202205</v>
      </c>
      <c r="AB31" s="156">
        <v>1695076.0058235</v>
      </c>
      <c r="AC31" s="156">
        <v>1655304.74178203</v>
      </c>
      <c r="AD31" s="156">
        <v>1804518.9058562</v>
      </c>
      <c r="AE31" s="156">
        <v>1956772.25652468</v>
      </c>
      <c r="AF31" s="157">
        <v>2234368.04308519</v>
      </c>
      <c r="AG31" s="59" t="s">
        <v>137</v>
      </c>
      <c r="AH31" s="121"/>
    </row>
    <row r="33" spans="2:27">
      <c r="B33" s="36" t="s">
        <v>25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</row>
    <row r="57" spans="9:27"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</row>
    <row r="58" spans="9:33"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G58" s="136"/>
    </row>
    <row r="59" spans="9:33"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G59" s="135"/>
    </row>
    <row r="60" spans="9:33"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G60" s="135"/>
    </row>
    <row r="61" spans="9:33"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G61" s="135"/>
    </row>
    <row r="62" spans="9:33"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G62" s="135"/>
    </row>
    <row r="63" spans="9:33"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G63" s="135"/>
    </row>
    <row r="64" spans="9:33"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G64" s="135"/>
    </row>
    <row r="65" spans="9:33"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G65" s="135"/>
    </row>
    <row r="66" spans="9:33"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G66" s="135"/>
    </row>
    <row r="67" spans="9:33"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G67" s="135"/>
    </row>
    <row r="68" spans="9:33"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G68" s="135"/>
    </row>
    <row r="69" spans="9:33"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G69" s="135"/>
    </row>
    <row r="70" spans="9:33"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G70" s="135"/>
    </row>
    <row r="71" spans="9:33"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G71" s="135"/>
    </row>
    <row r="72" spans="9:33"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G72" s="135"/>
    </row>
    <row r="73" spans="9:33"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G73" s="135"/>
    </row>
    <row r="74" spans="9:33"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G74" s="135"/>
    </row>
    <row r="75" spans="9:33"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G75" s="135"/>
    </row>
    <row r="76" spans="9:33"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G76" s="135"/>
    </row>
    <row r="77" spans="9:33"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G77" s="135"/>
    </row>
    <row r="78" spans="9:33"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G78" s="135"/>
    </row>
    <row r="79" spans="9:33"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G79" s="135"/>
    </row>
    <row r="80" spans="33:33">
      <c r="AG80" s="135"/>
    </row>
    <row r="94" spans="28:32">
      <c r="AB94" s="136">
        <v>1202801.01371878</v>
      </c>
      <c r="AC94" s="136"/>
      <c r="AD94" s="136"/>
      <c r="AE94" s="136">
        <v>1245545.13188778</v>
      </c>
      <c r="AF94" s="136">
        <v>1299919.66356344</v>
      </c>
    </row>
    <row r="95" spans="28:32">
      <c r="AB95" s="135">
        <v>269322.485226787</v>
      </c>
      <c r="AC95" s="135"/>
      <c r="AD95" s="135"/>
      <c r="AE95" s="135">
        <v>281065.219728792</v>
      </c>
      <c r="AF95" s="135">
        <v>289517.67176315</v>
      </c>
    </row>
    <row r="96" spans="28:32">
      <c r="AB96" s="135">
        <v>180644.250484481</v>
      </c>
      <c r="AC96" s="135"/>
      <c r="AD96" s="135"/>
      <c r="AE96" s="135">
        <v>180155.655651416</v>
      </c>
      <c r="AF96" s="135">
        <v>187123.035359845</v>
      </c>
    </row>
    <row r="97" spans="28:32">
      <c r="AB97" s="135">
        <v>74302.632894704</v>
      </c>
      <c r="AC97" s="135"/>
      <c r="AD97" s="135"/>
      <c r="AE97" s="135">
        <v>64212.6634595856</v>
      </c>
      <c r="AF97" s="135">
        <v>41067.3564059272</v>
      </c>
    </row>
    <row r="98" spans="28:32">
      <c r="AB98" s="135">
        <v>74713.0540695802</v>
      </c>
      <c r="AC98" s="135"/>
      <c r="AD98" s="135"/>
      <c r="AE98" s="135">
        <v>77998.2823365682</v>
      </c>
      <c r="AF98" s="135">
        <v>85040.6500999115</v>
      </c>
    </row>
    <row r="99" spans="28:32">
      <c r="AB99" s="135">
        <v>21451.406557761</v>
      </c>
      <c r="AC99" s="135"/>
      <c r="AD99" s="135"/>
      <c r="AE99" s="135">
        <v>27836.8618107302</v>
      </c>
      <c r="AF99" s="135">
        <v>50665.0944860524</v>
      </c>
    </row>
    <row r="100" spans="28:32">
      <c r="AB100" s="135">
        <v>10177.1569624356</v>
      </c>
      <c r="AC100" s="135"/>
      <c r="AD100" s="135"/>
      <c r="AE100" s="135">
        <v>10107.8480445324</v>
      </c>
      <c r="AF100" s="135">
        <v>10349.9343679544</v>
      </c>
    </row>
    <row r="101" spans="28:32">
      <c r="AB101" s="135">
        <v>120363.924785298</v>
      </c>
      <c r="AC101" s="135"/>
      <c r="AD101" s="135"/>
      <c r="AE101" s="135">
        <v>127676.689488451</v>
      </c>
      <c r="AF101" s="135">
        <v>130955.418188531</v>
      </c>
    </row>
    <row r="102" spans="28:32">
      <c r="AB102" s="135">
        <v>219238.552920993</v>
      </c>
      <c r="AC102" s="135"/>
      <c r="AD102" s="135"/>
      <c r="AE102" s="135">
        <v>222630.571841733</v>
      </c>
      <c r="AF102" s="135">
        <v>232814.646147037</v>
      </c>
    </row>
    <row r="103" spans="28:32">
      <c r="AB103" s="135">
        <v>153497.176273307</v>
      </c>
      <c r="AC103" s="135"/>
      <c r="AD103" s="135"/>
      <c r="AE103" s="135">
        <v>151940.427972993</v>
      </c>
      <c r="AF103" s="135">
        <v>157239.519250583</v>
      </c>
    </row>
    <row r="104" spans="28:32">
      <c r="AB104" s="135">
        <v>41687.7569729271</v>
      </c>
      <c r="AC104" s="135"/>
      <c r="AD104" s="135"/>
      <c r="AE104" s="135">
        <v>44627.3121928322</v>
      </c>
      <c r="AF104" s="135">
        <v>46316.2174805118</v>
      </c>
    </row>
    <row r="105" spans="28:32">
      <c r="AB105" s="135">
        <v>24053.6196747583</v>
      </c>
      <c r="AC105" s="135"/>
      <c r="AD105" s="135"/>
      <c r="AE105" s="135">
        <v>26062.8316759081</v>
      </c>
      <c r="AF105" s="135">
        <v>29258.909415942</v>
      </c>
    </row>
    <row r="106" spans="28:32">
      <c r="AB106" s="135">
        <v>38959.6037117768</v>
      </c>
      <c r="AC106" s="135"/>
      <c r="AD106" s="135"/>
      <c r="AE106" s="135">
        <v>41992.22811447</v>
      </c>
      <c r="AF106" s="135">
        <v>45155.7844029612</v>
      </c>
    </row>
    <row r="107" spans="28:32">
      <c r="AB107" s="135">
        <v>30994.9126489153</v>
      </c>
      <c r="AC107" s="135"/>
      <c r="AD107" s="135"/>
      <c r="AE107" s="135">
        <v>36955.9840179364</v>
      </c>
      <c r="AF107" s="135">
        <v>42382.9069378972</v>
      </c>
    </row>
    <row r="108" spans="28:32">
      <c r="AB108" s="135">
        <v>85786.3589927832</v>
      </c>
      <c r="AC108" s="135"/>
      <c r="AD108" s="135"/>
      <c r="AE108" s="135">
        <v>86365.640452903</v>
      </c>
      <c r="AF108" s="135">
        <v>86549.9000022688</v>
      </c>
    </row>
    <row r="109" spans="28:32">
      <c r="AB109" s="135">
        <v>69922.8641629525</v>
      </c>
      <c r="AC109" s="135"/>
      <c r="AD109" s="135"/>
      <c r="AE109" s="135">
        <v>78106.8591033456</v>
      </c>
      <c r="AF109" s="135">
        <v>84502.0172824352</v>
      </c>
    </row>
    <row r="110" spans="28:32">
      <c r="AB110" s="135">
        <v>35411.3870162233</v>
      </c>
      <c r="AC110" s="135"/>
      <c r="AD110" s="135"/>
      <c r="AE110" s="135">
        <v>38168.8828083111</v>
      </c>
      <c r="AF110" s="135">
        <v>38562.4313642555</v>
      </c>
    </row>
    <row r="111" spans="28:32">
      <c r="AB111" s="135">
        <v>34511.4771467292</v>
      </c>
      <c r="AC111" s="135"/>
      <c r="AD111" s="135"/>
      <c r="AE111" s="135">
        <v>39937.9762950345</v>
      </c>
      <c r="AF111" s="135">
        <v>45939.5859181797</v>
      </c>
    </row>
    <row r="112" spans="28:32">
      <c r="AB112" s="135">
        <v>155318.673858704</v>
      </c>
      <c r="AC112" s="135"/>
      <c r="AD112" s="135"/>
      <c r="AE112" s="135">
        <v>156482.414671759</v>
      </c>
      <c r="AF112" s="135">
        <v>162470.46465924</v>
      </c>
    </row>
    <row r="113" spans="28:32">
      <c r="AB113" s="135">
        <v>57832.1128587902</v>
      </c>
      <c r="AC113" s="135"/>
      <c r="AD113" s="135"/>
      <c r="AE113" s="135">
        <v>58393.5517501947</v>
      </c>
      <c r="AF113" s="135">
        <v>62391.212054379</v>
      </c>
    </row>
    <row r="114" spans="28:32">
      <c r="AB114" s="135">
        <v>58177.6801181745</v>
      </c>
      <c r="AC114" s="135"/>
      <c r="AD114" s="135"/>
      <c r="AE114" s="135">
        <v>59529.9311033203</v>
      </c>
      <c r="AF114" s="135">
        <v>59535.0345134165</v>
      </c>
    </row>
    <row r="115" spans="28:32">
      <c r="AB115" s="135">
        <v>39308.880881739</v>
      </c>
      <c r="AC115" s="135"/>
      <c r="AD115" s="135"/>
      <c r="AE115" s="135">
        <v>38558.9318182442</v>
      </c>
      <c r="AF115" s="135">
        <v>40544.2180914446</v>
      </c>
    </row>
    <row r="116" spans="28:32">
      <c r="AB116" s="135">
        <v>32249.3869260883</v>
      </c>
      <c r="AC116" s="135"/>
      <c r="AD116" s="135"/>
      <c r="AE116" s="135">
        <v>34113.8688169756</v>
      </c>
      <c r="AF116" s="135">
        <v>38447.8188200766</v>
      </c>
    </row>
  </sheetData>
  <mergeCells count="3">
    <mergeCell ref="E8:AF8"/>
    <mergeCell ref="D8:D9"/>
    <mergeCell ref="AG8:AG9"/>
  </mergeCells>
  <pageMargins left="0.27" right="0.17" top="0.53" bottom="0.75" header="0.3" footer="0.3"/>
  <pageSetup paperSize="9" scale="9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B2:AU32"/>
  <sheetViews>
    <sheetView showGridLines="0" zoomScale="90" zoomScaleNormal="90" topLeftCell="A4" workbookViewId="0">
      <selection activeCell="AG6" sqref="AG6"/>
    </sheetView>
  </sheetViews>
  <sheetFormatPr defaultColWidth="9.14285714285714" defaultRowHeight="15"/>
  <cols>
    <col min="1" max="1" width="2.57142857142857" style="78" customWidth="1"/>
    <col min="2" max="2" width="6" style="78" customWidth="1"/>
    <col min="3" max="3" width="10.5714285714286" style="78" customWidth="1"/>
    <col min="4" max="4" width="54.1428571428571" style="78" customWidth="1"/>
    <col min="5" max="17" width="9" style="78" customWidth="1"/>
    <col min="18" max="32" width="8.85714285714286" style="78" customWidth="1"/>
    <col min="33" max="33" width="58.4285714285714" style="89" customWidth="1"/>
    <col min="34" max="34" width="9" style="89" customWidth="1"/>
    <col min="35" max="35" width="13.5714285714286" style="89" customWidth="1"/>
    <col min="36" max="43" width="9" style="89" customWidth="1"/>
    <col min="44" max="44" width="7" style="89" customWidth="1"/>
    <col min="45" max="45" width="9.28571428571429" style="89" customWidth="1"/>
    <col min="46" max="47" width="9.14285714285714" style="89"/>
    <col min="48" max="48" width="9.14285714285714" style="78"/>
    <col min="49" max="49" width="13.5714285714286" style="78" customWidth="1"/>
    <col min="50" max="50" width="20.2857142857143" style="78" customWidth="1"/>
    <col min="51" max="16384" width="9.14285714285714" style="78"/>
  </cols>
  <sheetData>
    <row r="2" spans="2:43">
      <c r="B2" s="90" t="s">
        <v>139</v>
      </c>
      <c r="C2" s="90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</row>
    <row r="3" spans="2:43">
      <c r="B3" s="90" t="s">
        <v>140</v>
      </c>
      <c r="C3" s="90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</row>
    <row r="4" spans="2:43">
      <c r="B4" s="90" t="s">
        <v>141</v>
      </c>
      <c r="C4" s="90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3">
      <c r="B5" s="4"/>
      <c r="C5" s="29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101"/>
      <c r="S5" s="101"/>
      <c r="T5" s="101"/>
      <c r="U5" s="101"/>
      <c r="V5" s="64"/>
      <c r="W5" s="64"/>
      <c r="X5" s="64"/>
      <c r="Y5" s="64"/>
      <c r="Z5" s="64"/>
      <c r="AA5" s="64"/>
      <c r="AB5" s="106"/>
      <c r="AC5" s="106"/>
      <c r="AD5" s="106"/>
      <c r="AF5" s="10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</row>
    <row r="6" ht="15.75" spans="33:33">
      <c r="AG6" s="106" t="s">
        <v>142</v>
      </c>
    </row>
    <row r="7" ht="15.75" customHeight="1" spans="2:47">
      <c r="B7" s="6" t="s">
        <v>45</v>
      </c>
      <c r="C7" s="6" t="s">
        <v>46</v>
      </c>
      <c r="D7" s="7" t="s">
        <v>47</v>
      </c>
      <c r="E7" s="8" t="s">
        <v>48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42"/>
      <c r="AG7" s="55" t="s">
        <v>49</v>
      </c>
      <c r="AU7" s="78"/>
    </row>
    <row r="8" ht="15.75" spans="2:47">
      <c r="B8" s="10" t="s">
        <v>50</v>
      </c>
      <c r="C8" s="10" t="s">
        <v>51</v>
      </c>
      <c r="D8" s="11"/>
      <c r="E8" s="70">
        <v>1996</v>
      </c>
      <c r="F8" s="12">
        <v>1997</v>
      </c>
      <c r="G8" s="13">
        <v>1998</v>
      </c>
      <c r="H8" s="12">
        <v>1999</v>
      </c>
      <c r="I8" s="13">
        <v>2000</v>
      </c>
      <c r="J8" s="12">
        <v>2001</v>
      </c>
      <c r="K8" s="13">
        <v>2002</v>
      </c>
      <c r="L8" s="12">
        <v>2003</v>
      </c>
      <c r="M8" s="13">
        <v>2004</v>
      </c>
      <c r="N8" s="12">
        <v>2005</v>
      </c>
      <c r="O8" s="13">
        <v>2006</v>
      </c>
      <c r="P8" s="12">
        <v>2007</v>
      </c>
      <c r="Q8" s="13">
        <v>2008</v>
      </c>
      <c r="R8" s="12">
        <v>2009</v>
      </c>
      <c r="S8" s="13">
        <v>2010</v>
      </c>
      <c r="T8" s="38">
        <v>2011</v>
      </c>
      <c r="U8" s="38">
        <v>2012</v>
      </c>
      <c r="V8" s="39">
        <v>2013</v>
      </c>
      <c r="W8" s="39">
        <v>2014</v>
      </c>
      <c r="X8" s="39">
        <v>2015</v>
      </c>
      <c r="Y8" s="39">
        <v>2016</v>
      </c>
      <c r="Z8" s="39">
        <v>2017</v>
      </c>
      <c r="AA8" s="39">
        <v>2018</v>
      </c>
      <c r="AB8" s="44">
        <v>2019</v>
      </c>
      <c r="AC8" s="44">
        <v>2020</v>
      </c>
      <c r="AD8" s="44">
        <v>2021</v>
      </c>
      <c r="AE8" s="44">
        <v>2022</v>
      </c>
      <c r="AF8" s="44" t="s">
        <v>24</v>
      </c>
      <c r="AG8" s="56"/>
      <c r="AU8" s="78"/>
    </row>
    <row r="9" spans="2:47">
      <c r="B9" s="14" t="s">
        <v>52</v>
      </c>
      <c r="C9" s="15" t="s">
        <v>53</v>
      </c>
      <c r="D9" s="91" t="s">
        <v>54</v>
      </c>
      <c r="E9" s="92">
        <v>3.00041465634902</v>
      </c>
      <c r="F9" s="17">
        <v>-17.1121780785603</v>
      </c>
      <c r="G9" s="17">
        <v>5.1889744655422</v>
      </c>
      <c r="H9" s="17">
        <v>5.39516948569296</v>
      </c>
      <c r="I9" s="17">
        <v>6.69607005103148</v>
      </c>
      <c r="J9" s="17">
        <v>2.69268744021569</v>
      </c>
      <c r="K9" s="17">
        <v>2.04750402632223</v>
      </c>
      <c r="L9" s="17">
        <v>2.9441474840384</v>
      </c>
      <c r="M9" s="17">
        <v>6.30807561176196</v>
      </c>
      <c r="N9" s="17">
        <v>0.91962903220444</v>
      </c>
      <c r="O9" s="17">
        <v>3.11802013974894</v>
      </c>
      <c r="P9" s="17">
        <v>3.4088746968313</v>
      </c>
      <c r="Q9" s="17">
        <v>7.0714687113654</v>
      </c>
      <c r="R9" s="17">
        <v>1.2969188376324</v>
      </c>
      <c r="S9" s="17">
        <v>7.25496638708304</v>
      </c>
      <c r="T9" s="17">
        <v>4.77438008021005</v>
      </c>
      <c r="U9" s="17">
        <v>6.36709576202854</v>
      </c>
      <c r="V9" s="17">
        <v>5.15704665246044</v>
      </c>
      <c r="W9" s="17">
        <v>1.50997105755354</v>
      </c>
      <c r="X9" s="102">
        <v>0.445090656676911</v>
      </c>
      <c r="Y9" s="107">
        <v>3.86233492796362</v>
      </c>
      <c r="Z9" s="107">
        <v>-2.77871513276271</v>
      </c>
      <c r="AA9" s="107">
        <v>1.39948186311108</v>
      </c>
      <c r="AB9" s="108">
        <v>2.24890026878515</v>
      </c>
      <c r="AC9" s="108">
        <v>1.79465942917804</v>
      </c>
      <c r="AD9" s="109">
        <v>-1.68228900859802</v>
      </c>
      <c r="AE9" s="109">
        <v>-4.82596127862975</v>
      </c>
      <c r="AF9" s="110">
        <v>-1.82326466761303</v>
      </c>
      <c r="AG9" s="16" t="s">
        <v>55</v>
      </c>
      <c r="AU9" s="78"/>
    </row>
    <row r="10" spans="2:47">
      <c r="B10" s="18" t="s">
        <v>56</v>
      </c>
      <c r="C10" s="19" t="s">
        <v>57</v>
      </c>
      <c r="D10" s="30" t="s">
        <v>58</v>
      </c>
      <c r="E10" s="31">
        <v>13.6141280515387</v>
      </c>
      <c r="F10" s="21">
        <v>-30.5176044724559</v>
      </c>
      <c r="G10" s="21">
        <v>5.67614553820459</v>
      </c>
      <c r="H10" s="21">
        <v>-7.67983378162555</v>
      </c>
      <c r="I10" s="21">
        <v>13.562356367914</v>
      </c>
      <c r="J10" s="21">
        <v>9.24889186400193</v>
      </c>
      <c r="K10" s="21">
        <v>-10.5799281194239</v>
      </c>
      <c r="L10" s="21">
        <v>19.4451114271231</v>
      </c>
      <c r="M10" s="21">
        <v>24.2967159054143</v>
      </c>
      <c r="N10" s="21">
        <v>5.2213339888131</v>
      </c>
      <c r="O10" s="21">
        <v>20.9379879249214</v>
      </c>
      <c r="P10" s="21">
        <v>19.6590045370967</v>
      </c>
      <c r="Q10" s="21">
        <v>17.9328053065041</v>
      </c>
      <c r="R10" s="21">
        <v>0.75647319639846</v>
      </c>
      <c r="S10" s="21">
        <v>35.6925008966482</v>
      </c>
      <c r="T10" s="21">
        <v>22.0370972222548</v>
      </c>
      <c r="U10" s="21">
        <v>17.3835246967477</v>
      </c>
      <c r="V10" s="21">
        <v>14.2610583504938</v>
      </c>
      <c r="W10" s="21">
        <v>17.3598196146074</v>
      </c>
      <c r="X10" s="45">
        <v>-22.714888277139</v>
      </c>
      <c r="Y10" s="46">
        <v>-2.98397178955416</v>
      </c>
      <c r="Z10" s="46">
        <v>5.18004559793287</v>
      </c>
      <c r="AA10" s="46">
        <v>6.41761100061939</v>
      </c>
      <c r="AB10" s="109">
        <v>18.8011401429544</v>
      </c>
      <c r="AC10" s="109">
        <v>-29.4012214440197</v>
      </c>
      <c r="AD10" s="109">
        <v>2.16190975125967</v>
      </c>
      <c r="AE10" s="109">
        <v>-5.78038111827647</v>
      </c>
      <c r="AF10" s="110">
        <v>-31.9743847107596</v>
      </c>
      <c r="AG10" s="57" t="s">
        <v>59</v>
      </c>
      <c r="AU10" s="78"/>
    </row>
    <row r="11" spans="2:47">
      <c r="B11" s="18" t="s">
        <v>60</v>
      </c>
      <c r="C11" s="19" t="s">
        <v>61</v>
      </c>
      <c r="D11" s="30" t="s">
        <v>62</v>
      </c>
      <c r="E11" s="31">
        <v>13.6</v>
      </c>
      <c r="F11" s="21">
        <v>-34.0480840403005</v>
      </c>
      <c r="G11" s="21">
        <v>50.676777192431</v>
      </c>
      <c r="H11" s="21">
        <v>13.9535069316679</v>
      </c>
      <c r="I11" s="21">
        <v>6.68210849340329</v>
      </c>
      <c r="J11" s="21">
        <v>4.83298910505248</v>
      </c>
      <c r="K11" s="21">
        <v>3.76176839603899</v>
      </c>
      <c r="L11" s="21">
        <v>20.0921665197507</v>
      </c>
      <c r="M11" s="21">
        <v>6.95304740637046</v>
      </c>
      <c r="N11" s="21">
        <v>14.8818986502187</v>
      </c>
      <c r="O11" s="21">
        <v>13.529953216299</v>
      </c>
      <c r="P11" s="21">
        <v>14.2241744618368</v>
      </c>
      <c r="Q11" s="21">
        <v>-5.44256934611921</v>
      </c>
      <c r="R11" s="21">
        <v>2.35460074044818</v>
      </c>
      <c r="S11" s="21">
        <v>10.6479955873686</v>
      </c>
      <c r="T11" s="21">
        <v>8.76496586680086</v>
      </c>
      <c r="U11" s="21">
        <v>-11.1745144506313</v>
      </c>
      <c r="V11" s="21">
        <v>7.31011546939794</v>
      </c>
      <c r="W11" s="21">
        <v>10.1559963054585</v>
      </c>
      <c r="X11" s="45">
        <v>4.68605102169393</v>
      </c>
      <c r="Y11" s="46">
        <v>9.92691510799253</v>
      </c>
      <c r="Z11" s="46">
        <v>7.44742351891932</v>
      </c>
      <c r="AA11" s="46">
        <v>8.50808208673467</v>
      </c>
      <c r="AB11" s="109">
        <v>7.38438441984516</v>
      </c>
      <c r="AC11" s="109">
        <v>-3.57820145165523</v>
      </c>
      <c r="AD11" s="109">
        <v>10.0575465220032</v>
      </c>
      <c r="AE11" s="109">
        <v>6.18252955926593</v>
      </c>
      <c r="AF11" s="110">
        <v>-6.17548935698338</v>
      </c>
      <c r="AG11" s="57" t="s">
        <v>63</v>
      </c>
      <c r="AU11" s="78"/>
    </row>
    <row r="12" spans="2:47">
      <c r="B12" s="18" t="s">
        <v>64</v>
      </c>
      <c r="C12" s="19">
        <v>35</v>
      </c>
      <c r="D12" s="30" t="s">
        <v>65</v>
      </c>
      <c r="E12" s="31">
        <v>13.5966679450105</v>
      </c>
      <c r="F12" s="21">
        <v>-15.6115848536732</v>
      </c>
      <c r="G12" s="21">
        <v>-4.84659223066144</v>
      </c>
      <c r="H12" s="21">
        <v>14.50036209609</v>
      </c>
      <c r="I12" s="21">
        <v>-13.610771726932</v>
      </c>
      <c r="J12" s="21">
        <v>-3.13529712598111</v>
      </c>
      <c r="K12" s="21">
        <v>-15.8030245322124</v>
      </c>
      <c r="L12" s="21">
        <v>45.798400022489</v>
      </c>
      <c r="M12" s="21">
        <v>2.41004545329177</v>
      </c>
      <c r="N12" s="21">
        <v>-5.43692730429937</v>
      </c>
      <c r="O12" s="21">
        <v>-3.32526980926356</v>
      </c>
      <c r="P12" s="21">
        <v>-48.4069823384174</v>
      </c>
      <c r="Q12" s="21">
        <v>11.84818567272</v>
      </c>
      <c r="R12" s="21">
        <v>17.783126456606</v>
      </c>
      <c r="S12" s="21">
        <v>28.8065912816794</v>
      </c>
      <c r="T12" s="21">
        <v>-26.3508257581457</v>
      </c>
      <c r="U12" s="21">
        <v>0.677848120168306</v>
      </c>
      <c r="V12" s="21">
        <v>38.0031134434806</v>
      </c>
      <c r="W12" s="21">
        <v>-14.6053940216178</v>
      </c>
      <c r="X12" s="45">
        <v>80.9944556264574</v>
      </c>
      <c r="Y12" s="46">
        <v>10.4689468338381</v>
      </c>
      <c r="Z12" s="46">
        <v>-37.0054421874469</v>
      </c>
      <c r="AA12" s="46">
        <v>43.0703311373287</v>
      </c>
      <c r="AB12" s="109">
        <v>-23.6725191746393</v>
      </c>
      <c r="AC12" s="109">
        <v>2.66271487789066</v>
      </c>
      <c r="AD12" s="109">
        <v>7.52466775599436</v>
      </c>
      <c r="AE12" s="109">
        <v>3.18985361830684</v>
      </c>
      <c r="AF12" s="110">
        <v>37.1283333355852</v>
      </c>
      <c r="AG12" s="20" t="s">
        <v>66</v>
      </c>
      <c r="AU12" s="78"/>
    </row>
    <row r="13" spans="2:47">
      <c r="B13" s="18" t="s">
        <v>67</v>
      </c>
      <c r="C13" s="19" t="s">
        <v>68</v>
      </c>
      <c r="D13" s="30" t="s">
        <v>69</v>
      </c>
      <c r="E13" s="31">
        <v>13.6</v>
      </c>
      <c r="F13" s="21">
        <v>5.18652058105793</v>
      </c>
      <c r="G13" s="21">
        <v>20.7810501360074</v>
      </c>
      <c r="H13" s="21">
        <v>48.679546660192</v>
      </c>
      <c r="I13" s="21">
        <v>18.4362545342622</v>
      </c>
      <c r="J13" s="21">
        <v>20.6456635633092</v>
      </c>
      <c r="K13" s="21">
        <v>7.24308662825071</v>
      </c>
      <c r="L13" s="21">
        <v>55.3542270194384</v>
      </c>
      <c r="M13" s="21">
        <v>25.8643422011656</v>
      </c>
      <c r="N13" s="21">
        <v>24.11500310186</v>
      </c>
      <c r="O13" s="21">
        <v>14.7068896946849</v>
      </c>
      <c r="P13" s="21">
        <v>-6.90372504912294</v>
      </c>
      <c r="Q13" s="21">
        <v>-6.40222202786038</v>
      </c>
      <c r="R13" s="21">
        <v>9.24450057017965</v>
      </c>
      <c r="S13" s="21">
        <v>19.8821314200044</v>
      </c>
      <c r="T13" s="21">
        <v>-2.29483668275131</v>
      </c>
      <c r="U13" s="21">
        <v>-4.15437346930044</v>
      </c>
      <c r="V13" s="21">
        <v>5.74011866686189</v>
      </c>
      <c r="W13" s="21">
        <v>5.96892813247381</v>
      </c>
      <c r="X13" s="45">
        <v>1.60032855903498</v>
      </c>
      <c r="Y13" s="46">
        <v>2.12452562482517</v>
      </c>
      <c r="Z13" s="46">
        <v>22.6637988888673</v>
      </c>
      <c r="AA13" s="46">
        <v>-3.42261036229293</v>
      </c>
      <c r="AB13" s="109">
        <v>7.29086415588529</v>
      </c>
      <c r="AC13" s="109">
        <v>-5.56706598943032</v>
      </c>
      <c r="AD13" s="109">
        <v>3.9155839093002</v>
      </c>
      <c r="AE13" s="109">
        <v>11.2903458017243</v>
      </c>
      <c r="AF13" s="110">
        <v>1.57989031077112</v>
      </c>
      <c r="AG13" s="20" t="s">
        <v>70</v>
      </c>
      <c r="AU13" s="78"/>
    </row>
    <row r="14" spans="2:47">
      <c r="B14" s="18" t="s">
        <v>71</v>
      </c>
      <c r="C14" s="19" t="s">
        <v>72</v>
      </c>
      <c r="D14" s="30" t="s">
        <v>73</v>
      </c>
      <c r="E14" s="31">
        <v>18.401550027323</v>
      </c>
      <c r="F14" s="21">
        <v>-6.83935016030445</v>
      </c>
      <c r="G14" s="21">
        <v>9.10485300988675</v>
      </c>
      <c r="H14" s="21">
        <v>25.5018121208808</v>
      </c>
      <c r="I14" s="21">
        <v>45.1911339649951</v>
      </c>
      <c r="J14" s="21">
        <v>31.0487950190083</v>
      </c>
      <c r="K14" s="21">
        <v>11.8582637267345</v>
      </c>
      <c r="L14" s="21">
        <v>6.50763350153581</v>
      </c>
      <c r="M14" s="21">
        <v>6.76353041076356</v>
      </c>
      <c r="N14" s="21">
        <v>5.51739786135619</v>
      </c>
      <c r="O14" s="21">
        <v>9.23183871157273</v>
      </c>
      <c r="P14" s="21">
        <v>11.1264175247527</v>
      </c>
      <c r="Q14" s="21">
        <v>9.9365691684731</v>
      </c>
      <c r="R14" s="21">
        <v>-1.3482209357026</v>
      </c>
      <c r="S14" s="21">
        <v>-7.72486996825738</v>
      </c>
      <c r="T14" s="21">
        <v>2.82297323842791</v>
      </c>
      <c r="U14" s="21">
        <v>-8.80148076223276</v>
      </c>
      <c r="V14" s="21">
        <v>-5.97509550468526</v>
      </c>
      <c r="W14" s="21">
        <v>-10.5305602274848</v>
      </c>
      <c r="X14" s="45">
        <v>4.34325498599088</v>
      </c>
      <c r="Y14" s="46">
        <v>-1.59046867930387</v>
      </c>
      <c r="Z14" s="46">
        <v>10.3396710140715</v>
      </c>
      <c r="AA14" s="46">
        <v>3.54682261695787</v>
      </c>
      <c r="AB14" s="109">
        <v>-1.81068886717513</v>
      </c>
      <c r="AC14" s="109">
        <v>1.92372514952825</v>
      </c>
      <c r="AD14" s="109">
        <v>9.48789136313634</v>
      </c>
      <c r="AE14" s="109">
        <v>13.2161790903189</v>
      </c>
      <c r="AF14" s="110">
        <v>8.48016540545666</v>
      </c>
      <c r="AG14" s="20" t="s">
        <v>74</v>
      </c>
      <c r="AU14" s="78"/>
    </row>
    <row r="15" spans="2:47">
      <c r="B15" s="18" t="s">
        <v>75</v>
      </c>
      <c r="C15" s="19" t="s">
        <v>76</v>
      </c>
      <c r="D15" s="30" t="s">
        <v>77</v>
      </c>
      <c r="E15" s="31">
        <v>5.08679340548058</v>
      </c>
      <c r="F15" s="21">
        <v>-1.06056649643841</v>
      </c>
      <c r="G15" s="21">
        <v>4.41462403369374</v>
      </c>
      <c r="H15" s="21">
        <v>16.43720176629</v>
      </c>
      <c r="I15" s="21">
        <v>-10.3249927847167</v>
      </c>
      <c r="J15" s="21">
        <v>4.02209462909798</v>
      </c>
      <c r="K15" s="21">
        <v>2.82129322969963</v>
      </c>
      <c r="L15" s="21">
        <v>-5.26950818910072</v>
      </c>
      <c r="M15" s="21">
        <v>2.43002988463061</v>
      </c>
      <c r="N15" s="21">
        <v>1.37649609777021</v>
      </c>
      <c r="O15" s="21">
        <v>2.60528730550294</v>
      </c>
      <c r="P15" s="21">
        <v>1.17462701702158</v>
      </c>
      <c r="Q15" s="21">
        <v>4.49834448809396</v>
      </c>
      <c r="R15" s="21">
        <v>1.80875392554445</v>
      </c>
      <c r="S15" s="21">
        <v>-0.524426018942634</v>
      </c>
      <c r="T15" s="21">
        <v>2.82037097713813</v>
      </c>
      <c r="U15" s="21">
        <v>-0.0711590559936468</v>
      </c>
      <c r="V15" s="21">
        <v>2.65023442996306</v>
      </c>
      <c r="W15" s="21">
        <v>3.26529975094687</v>
      </c>
      <c r="X15" s="45">
        <v>-2.45168573420432</v>
      </c>
      <c r="Y15" s="46">
        <v>2.96356462291033</v>
      </c>
      <c r="Z15" s="46">
        <v>1.8188534300438</v>
      </c>
      <c r="AA15" s="46">
        <v>2.05745522184361</v>
      </c>
      <c r="AB15" s="109">
        <v>2.6149319522887</v>
      </c>
      <c r="AC15" s="109">
        <v>-1.60707512394643</v>
      </c>
      <c r="AD15" s="109">
        <v>3.48218236300646</v>
      </c>
      <c r="AE15" s="109">
        <v>5.93418626795543</v>
      </c>
      <c r="AF15" s="110">
        <v>3.93833076927726</v>
      </c>
      <c r="AG15" s="20" t="s">
        <v>78</v>
      </c>
      <c r="AU15" s="78"/>
    </row>
    <row r="16" spans="2:47">
      <c r="B16" s="18" t="s">
        <v>79</v>
      </c>
      <c r="C16" s="19" t="s">
        <v>80</v>
      </c>
      <c r="D16" s="30" t="s">
        <v>81</v>
      </c>
      <c r="E16" s="31">
        <v>1</v>
      </c>
      <c r="F16" s="21">
        <v>-20.5009233661706</v>
      </c>
      <c r="G16" s="21">
        <v>25.6434730094876</v>
      </c>
      <c r="H16" s="21">
        <v>52.614234987424</v>
      </c>
      <c r="I16" s="21">
        <v>12.2211677816436</v>
      </c>
      <c r="J16" s="21">
        <v>10.7398250751617</v>
      </c>
      <c r="K16" s="21">
        <v>13.4644584684829</v>
      </c>
      <c r="L16" s="21">
        <v>12.0604591494481</v>
      </c>
      <c r="M16" s="21">
        <v>18.193621683919</v>
      </c>
      <c r="N16" s="21">
        <v>13.6504759760163</v>
      </c>
      <c r="O16" s="21">
        <v>8.34913882517061</v>
      </c>
      <c r="P16" s="21">
        <v>14.3768268735927</v>
      </c>
      <c r="Q16" s="21">
        <v>0.0302658903960094</v>
      </c>
      <c r="R16" s="21">
        <v>10.6991894406289</v>
      </c>
      <c r="S16" s="21">
        <v>15.513454785521</v>
      </c>
      <c r="T16" s="21">
        <v>13.5230089007452</v>
      </c>
      <c r="U16" s="21">
        <v>6.93361060541746</v>
      </c>
      <c r="V16" s="21">
        <v>-37.7821670066753</v>
      </c>
      <c r="W16" s="21">
        <v>-2.71622814841442</v>
      </c>
      <c r="X16" s="45">
        <v>4.42758423347314</v>
      </c>
      <c r="Y16" s="46">
        <v>7.78247114822919</v>
      </c>
      <c r="Z16" s="46">
        <v>8.71487562252322</v>
      </c>
      <c r="AA16" s="46">
        <v>4.83301456425966</v>
      </c>
      <c r="AB16" s="109">
        <v>6.1140732246044</v>
      </c>
      <c r="AC16" s="109">
        <v>-14.5288780507653</v>
      </c>
      <c r="AD16" s="109">
        <v>18.464960202175</v>
      </c>
      <c r="AE16" s="109">
        <v>5.80449336006885</v>
      </c>
      <c r="AF16" s="110">
        <v>7.33251342769871</v>
      </c>
      <c r="AG16" s="20" t="s">
        <v>82</v>
      </c>
      <c r="AU16" s="78"/>
    </row>
    <row r="17" spans="2:47">
      <c r="B17" s="18" t="s">
        <v>83</v>
      </c>
      <c r="C17" s="19" t="s">
        <v>84</v>
      </c>
      <c r="D17" s="30" t="s">
        <v>85</v>
      </c>
      <c r="E17" s="31">
        <v>10.8365781141072</v>
      </c>
      <c r="F17" s="21">
        <v>1.83336629981893</v>
      </c>
      <c r="G17" s="21">
        <v>16.5387778330926</v>
      </c>
      <c r="H17" s="21">
        <v>63.5428165672618</v>
      </c>
      <c r="I17" s="21">
        <v>-9.63920019979024</v>
      </c>
      <c r="J17" s="21">
        <v>-2.08715609637174</v>
      </c>
      <c r="K17" s="21">
        <v>-5.3377841139469</v>
      </c>
      <c r="L17" s="21">
        <v>-4.62087105604031</v>
      </c>
      <c r="M17" s="21">
        <v>2.06596765447782</v>
      </c>
      <c r="N17" s="21">
        <v>35.6840005393156</v>
      </c>
      <c r="O17" s="21">
        <v>-1.88862412570607</v>
      </c>
      <c r="P17" s="21">
        <v>8.4938947125907</v>
      </c>
      <c r="Q17" s="21">
        <v>1.30577108891619</v>
      </c>
      <c r="R17" s="21">
        <v>9.82009006340286</v>
      </c>
      <c r="S17" s="21">
        <v>9.58459611225895</v>
      </c>
      <c r="T17" s="21">
        <v>-5.14948344557715</v>
      </c>
      <c r="U17" s="21">
        <v>-2.58188811331973</v>
      </c>
      <c r="V17" s="21">
        <v>-6.1971887028725</v>
      </c>
      <c r="W17" s="21">
        <v>1.6667541032124</v>
      </c>
      <c r="X17" s="45">
        <v>3.42064882407995</v>
      </c>
      <c r="Y17" s="46">
        <v>11.3731059010741</v>
      </c>
      <c r="Z17" s="46">
        <v>18.4590187409163</v>
      </c>
      <c r="AA17" s="46">
        <v>14.8696092119072</v>
      </c>
      <c r="AB17" s="109">
        <v>18.0000995191683</v>
      </c>
      <c r="AC17" s="109">
        <v>-30.0486042979973</v>
      </c>
      <c r="AD17" s="109">
        <v>26.6473745005585</v>
      </c>
      <c r="AE17" s="109">
        <v>32.9010690876688</v>
      </c>
      <c r="AF17" s="110">
        <v>35.8914046442524</v>
      </c>
      <c r="AG17" s="20" t="s">
        <v>86</v>
      </c>
      <c r="AU17" s="78"/>
    </row>
    <row r="18" spans="2:47">
      <c r="B18" s="18" t="s">
        <v>87</v>
      </c>
      <c r="C18" s="19" t="s">
        <v>88</v>
      </c>
      <c r="D18" s="30" t="s">
        <v>89</v>
      </c>
      <c r="E18" s="31">
        <v>16.0380032590547</v>
      </c>
      <c r="F18" s="21">
        <v>14.6101897246784</v>
      </c>
      <c r="G18" s="21">
        <v>26.1638295970472</v>
      </c>
      <c r="H18" s="21">
        <v>52.8145011269089</v>
      </c>
      <c r="I18" s="21">
        <v>26.0468835334346</v>
      </c>
      <c r="J18" s="21">
        <v>36.0268079677732</v>
      </c>
      <c r="K18" s="21">
        <v>8.88999611784016</v>
      </c>
      <c r="L18" s="21">
        <v>10.1075463955199</v>
      </c>
      <c r="M18" s="21">
        <v>8.80051720980019</v>
      </c>
      <c r="N18" s="21">
        <v>18.0918698274995</v>
      </c>
      <c r="O18" s="21">
        <v>8.85387009678098</v>
      </c>
      <c r="P18" s="21">
        <v>19.9503316289512</v>
      </c>
      <c r="Q18" s="21">
        <v>14.7395988781096</v>
      </c>
      <c r="R18" s="21">
        <v>13.9853312276646</v>
      </c>
      <c r="S18" s="21">
        <v>-15.5568479701186</v>
      </c>
      <c r="T18" s="21">
        <v>-2.04169606823626</v>
      </c>
      <c r="U18" s="21">
        <v>-2.4494897031136</v>
      </c>
      <c r="V18" s="21">
        <v>-9.61909523622762</v>
      </c>
      <c r="W18" s="21">
        <v>4.91643253870444</v>
      </c>
      <c r="X18" s="45">
        <v>7.41793139778295</v>
      </c>
      <c r="Y18" s="46">
        <v>7.02303919104099</v>
      </c>
      <c r="Z18" s="46">
        <v>3.55367102222426</v>
      </c>
      <c r="AA18" s="46">
        <v>-5.08208870702133</v>
      </c>
      <c r="AB18" s="109">
        <v>9.45392431992485</v>
      </c>
      <c r="AC18" s="109">
        <v>-1.41838377041995</v>
      </c>
      <c r="AD18" s="109">
        <v>15.9941477422363</v>
      </c>
      <c r="AE18" s="109">
        <v>14.4019958514674</v>
      </c>
      <c r="AF18" s="110">
        <v>6.03530490759492</v>
      </c>
      <c r="AG18" s="20" t="s">
        <v>90</v>
      </c>
      <c r="AU18" s="78"/>
    </row>
    <row r="19" spans="2:47">
      <c r="B19" s="18" t="s">
        <v>91</v>
      </c>
      <c r="C19" s="19" t="s">
        <v>92</v>
      </c>
      <c r="D19" s="30" t="s">
        <v>93</v>
      </c>
      <c r="E19" s="31">
        <v>-1.6324509556956</v>
      </c>
      <c r="F19" s="21">
        <v>-2.36804095728534</v>
      </c>
      <c r="G19" s="21">
        <v>-108.535016968205</v>
      </c>
      <c r="H19" s="21">
        <v>35.0535584156806</v>
      </c>
      <c r="I19" s="21">
        <v>-11.3065376387335</v>
      </c>
      <c r="J19" s="21">
        <v>11.0293011251598</v>
      </c>
      <c r="K19" s="21">
        <v>-9.31858069326547</v>
      </c>
      <c r="L19" s="21">
        <v>-0.146107532225798</v>
      </c>
      <c r="M19" s="21">
        <v>-6.77965371617864</v>
      </c>
      <c r="N19" s="21">
        <v>4.03459035842543</v>
      </c>
      <c r="O19" s="21">
        <v>1.34313546721299</v>
      </c>
      <c r="P19" s="21">
        <v>22.06644164767</v>
      </c>
      <c r="Q19" s="21">
        <v>16.6930993084675</v>
      </c>
      <c r="R19" s="21">
        <v>0.0941583994471813</v>
      </c>
      <c r="S19" s="21">
        <v>5.75330113184138</v>
      </c>
      <c r="T19" s="21">
        <v>8.40349388256301</v>
      </c>
      <c r="U19" s="21">
        <v>2.28499740170867</v>
      </c>
      <c r="V19" s="21">
        <v>2.45650089971612</v>
      </c>
      <c r="W19" s="21">
        <v>0.0555173927828037</v>
      </c>
      <c r="X19" s="45">
        <v>4.65548759809622</v>
      </c>
      <c r="Y19" s="46">
        <v>1.13747390403553</v>
      </c>
      <c r="Z19" s="46">
        <v>13.3912375257441</v>
      </c>
      <c r="AA19" s="46">
        <v>1.09691746459899</v>
      </c>
      <c r="AB19" s="109">
        <v>3.40080225324758</v>
      </c>
      <c r="AC19" s="109">
        <v>-2.87939875392101</v>
      </c>
      <c r="AD19" s="109">
        <v>21.1133358421724</v>
      </c>
      <c r="AE19" s="109">
        <v>7.51357686176269</v>
      </c>
      <c r="AF19" s="110">
        <v>5.41599201898175</v>
      </c>
      <c r="AG19" s="20" t="s">
        <v>94</v>
      </c>
      <c r="AU19" s="78"/>
    </row>
    <row r="20" spans="2:47">
      <c r="B20" s="18" t="s">
        <v>95</v>
      </c>
      <c r="C20" s="19">
        <v>68</v>
      </c>
      <c r="D20" s="30" t="s">
        <v>96</v>
      </c>
      <c r="E20" s="31">
        <v>3.25320653220689</v>
      </c>
      <c r="F20" s="21">
        <v>3.33674536800217</v>
      </c>
      <c r="G20" s="21">
        <v>4.44210300415389</v>
      </c>
      <c r="H20" s="21">
        <v>3.45755775770722</v>
      </c>
      <c r="I20" s="21">
        <v>7.97421817138225</v>
      </c>
      <c r="J20" s="21">
        <v>3.70213182772143</v>
      </c>
      <c r="K20" s="21">
        <v>4.01052903769359</v>
      </c>
      <c r="L20" s="21">
        <v>3.31108887563323</v>
      </c>
      <c r="M20" s="21">
        <v>3.70444278628644</v>
      </c>
      <c r="N20" s="21">
        <v>5.35036686343</v>
      </c>
      <c r="O20" s="21">
        <v>5.12005456485321</v>
      </c>
      <c r="P20" s="21">
        <v>4.02316016381432</v>
      </c>
      <c r="Q20" s="21">
        <v>3.0210448182746</v>
      </c>
      <c r="R20" s="21">
        <v>1.15897476933091</v>
      </c>
      <c r="S20" s="21">
        <v>0.274292970871116</v>
      </c>
      <c r="T20" s="21">
        <v>0.493818535178065</v>
      </c>
      <c r="U20" s="21">
        <v>1.66986839136962</v>
      </c>
      <c r="V20" s="21">
        <v>9.93189388300853</v>
      </c>
      <c r="W20" s="21">
        <v>-3.89225984137407</v>
      </c>
      <c r="X20" s="45">
        <v>0.628057655409407</v>
      </c>
      <c r="Y20" s="46">
        <v>3.73149599069875</v>
      </c>
      <c r="Z20" s="46">
        <v>5.62992971710827</v>
      </c>
      <c r="AA20" s="46">
        <v>-0.886344976982713</v>
      </c>
      <c r="AB20" s="109">
        <v>1.6910108118952</v>
      </c>
      <c r="AC20" s="109">
        <v>2.80814790637567</v>
      </c>
      <c r="AD20" s="109">
        <v>3.71818778187591</v>
      </c>
      <c r="AE20" s="109">
        <v>6.68822863678611</v>
      </c>
      <c r="AF20" s="110">
        <v>-1.02059980658089</v>
      </c>
      <c r="AG20" s="20" t="s">
        <v>97</v>
      </c>
      <c r="AU20" s="78"/>
    </row>
    <row r="21" spans="2:47">
      <c r="B21" s="18" t="s">
        <v>98</v>
      </c>
      <c r="C21" s="19" t="s">
        <v>99</v>
      </c>
      <c r="D21" s="30" t="s">
        <v>100</v>
      </c>
      <c r="E21" s="31">
        <v>13.6254440167813</v>
      </c>
      <c r="F21" s="21">
        <v>-16.5614132903572</v>
      </c>
      <c r="G21" s="21">
        <v>41.8173631953292</v>
      </c>
      <c r="H21" s="21">
        <v>30.5526141972163</v>
      </c>
      <c r="I21" s="21">
        <v>31.7029161141349</v>
      </c>
      <c r="J21" s="21">
        <v>10.079291771043</v>
      </c>
      <c r="K21" s="21">
        <v>34.2090072662983</v>
      </c>
      <c r="L21" s="21">
        <v>4.54769871843075</v>
      </c>
      <c r="M21" s="21">
        <v>2.31054046154557</v>
      </c>
      <c r="N21" s="21">
        <v>8.9447615170324</v>
      </c>
      <c r="O21" s="21">
        <v>47.0226195209364</v>
      </c>
      <c r="P21" s="21">
        <v>16.1412673763542</v>
      </c>
      <c r="Q21" s="21">
        <v>0.864117108126479</v>
      </c>
      <c r="R21" s="21">
        <v>25.0827986944625</v>
      </c>
      <c r="S21" s="21">
        <v>-3.6154132866028</v>
      </c>
      <c r="T21" s="21">
        <v>-1.2979477283271</v>
      </c>
      <c r="U21" s="21">
        <v>23.2310645364732</v>
      </c>
      <c r="V21" s="21">
        <v>6.25282664433628</v>
      </c>
      <c r="W21" s="21">
        <v>20.4703814175519</v>
      </c>
      <c r="X21" s="45">
        <v>1.78757517787984</v>
      </c>
      <c r="Y21" s="46">
        <v>-1.56723823051716</v>
      </c>
      <c r="Z21" s="46">
        <v>16.6863595431138</v>
      </c>
      <c r="AA21" s="46">
        <v>11.1632503055801</v>
      </c>
      <c r="AB21" s="109">
        <v>3.10351303857628</v>
      </c>
      <c r="AC21" s="109">
        <v>-14.5175216476593</v>
      </c>
      <c r="AD21" s="109">
        <v>1.17571918840007</v>
      </c>
      <c r="AE21" s="109">
        <v>20.2497178498881</v>
      </c>
      <c r="AF21" s="110">
        <v>3.67299042148687</v>
      </c>
      <c r="AG21" s="20" t="s">
        <v>101</v>
      </c>
      <c r="AU21" s="78"/>
    </row>
    <row r="22" spans="2:47">
      <c r="B22" s="18" t="s">
        <v>102</v>
      </c>
      <c r="C22" s="19" t="s">
        <v>103</v>
      </c>
      <c r="D22" s="30" t="s">
        <v>104</v>
      </c>
      <c r="E22" s="31">
        <v>16.8573176007658</v>
      </c>
      <c r="F22" s="21">
        <v>-15.1436100415573</v>
      </c>
      <c r="G22" s="21">
        <v>31.0052447380445</v>
      </c>
      <c r="H22" s="21">
        <v>45.0099903437396</v>
      </c>
      <c r="I22" s="21">
        <v>21.2332779190801</v>
      </c>
      <c r="J22" s="21">
        <v>13.0471047707857</v>
      </c>
      <c r="K22" s="21">
        <v>24.6399963725652</v>
      </c>
      <c r="L22" s="21">
        <v>10.5426563878468</v>
      </c>
      <c r="M22" s="21">
        <v>6.32208985109229</v>
      </c>
      <c r="N22" s="21">
        <v>6.09886223689442</v>
      </c>
      <c r="O22" s="21">
        <v>27.79214790481</v>
      </c>
      <c r="P22" s="21">
        <v>18.2965458788822</v>
      </c>
      <c r="Q22" s="21">
        <v>15.3407182124946</v>
      </c>
      <c r="R22" s="21">
        <v>-12.2787516197157</v>
      </c>
      <c r="S22" s="21">
        <v>10.4924879328756</v>
      </c>
      <c r="T22" s="21">
        <v>20.5092154163641</v>
      </c>
      <c r="U22" s="21">
        <v>50.5336625190019</v>
      </c>
      <c r="V22" s="21">
        <v>21.0249123606286</v>
      </c>
      <c r="W22" s="21">
        <v>16.5916530847489</v>
      </c>
      <c r="X22" s="45">
        <v>11.5520573953141</v>
      </c>
      <c r="Y22" s="46">
        <v>12.3902317750403</v>
      </c>
      <c r="Z22" s="46">
        <v>6.57639884775239</v>
      </c>
      <c r="AA22" s="46">
        <v>1.84785370312979</v>
      </c>
      <c r="AB22" s="109">
        <v>10.2591901788275</v>
      </c>
      <c r="AC22" s="109">
        <v>-9.9151077395961</v>
      </c>
      <c r="AD22" s="109">
        <v>12.7407156069418</v>
      </c>
      <c r="AE22" s="109">
        <v>-1.57430043025838</v>
      </c>
      <c r="AF22" s="110">
        <v>18.7508691568692</v>
      </c>
      <c r="AG22" s="20" t="s">
        <v>105</v>
      </c>
      <c r="AU22" s="78"/>
    </row>
    <row r="23" spans="2:47">
      <c r="B23" s="18" t="s">
        <v>106</v>
      </c>
      <c r="C23" s="22">
        <v>84</v>
      </c>
      <c r="D23" s="30" t="s">
        <v>107</v>
      </c>
      <c r="E23" s="31">
        <v>7.8476926773575</v>
      </c>
      <c r="F23" s="21">
        <v>-22.3591972668684</v>
      </c>
      <c r="G23" s="21">
        <v>-31.4662883594415</v>
      </c>
      <c r="H23" s="21">
        <v>-30.6435565738659</v>
      </c>
      <c r="I23" s="21">
        <v>-31.3519784264647</v>
      </c>
      <c r="J23" s="21">
        <v>22.1762893426914</v>
      </c>
      <c r="K23" s="21">
        <v>8.16321305376866</v>
      </c>
      <c r="L23" s="21">
        <v>4.02816353780405</v>
      </c>
      <c r="M23" s="21">
        <v>5.39257463963769</v>
      </c>
      <c r="N23" s="21">
        <v>1.4922734161497</v>
      </c>
      <c r="O23" s="21">
        <v>1.49250926311781</v>
      </c>
      <c r="P23" s="21">
        <v>4.97336550299859</v>
      </c>
      <c r="Q23" s="21">
        <v>1.50985624638362</v>
      </c>
      <c r="R23" s="21">
        <v>4.22733955964891</v>
      </c>
      <c r="S23" s="21">
        <v>1.33449940886057</v>
      </c>
      <c r="T23" s="21">
        <v>6.52577152873559</v>
      </c>
      <c r="U23" s="21">
        <v>0.550986663400039</v>
      </c>
      <c r="V23" s="21">
        <v>3.81704062007529</v>
      </c>
      <c r="W23" s="21">
        <v>2.56046260405334</v>
      </c>
      <c r="X23" s="45">
        <v>2.55960344266153</v>
      </c>
      <c r="Y23" s="46">
        <v>8.91563982989427</v>
      </c>
      <c r="Z23" s="46">
        <v>6.5830454633285</v>
      </c>
      <c r="AA23" s="46">
        <v>-1.09633472887694</v>
      </c>
      <c r="AB23" s="109">
        <v>3.58982061939361</v>
      </c>
      <c r="AC23" s="109">
        <v>1.99586916839488</v>
      </c>
      <c r="AD23" s="109">
        <v>6.17458235706137</v>
      </c>
      <c r="AE23" s="109">
        <v>-1.47413964592535</v>
      </c>
      <c r="AF23" s="110">
        <v>8.6283101495689</v>
      </c>
      <c r="AG23" s="20" t="s">
        <v>108</v>
      </c>
      <c r="AU23" s="78"/>
    </row>
    <row r="24" spans="2:47">
      <c r="B24" s="18" t="s">
        <v>109</v>
      </c>
      <c r="C24" s="22">
        <v>85</v>
      </c>
      <c r="D24" s="30" t="s">
        <v>110</v>
      </c>
      <c r="E24" s="31">
        <v>13.5436053534902</v>
      </c>
      <c r="F24" s="21">
        <v>18.3422315796169</v>
      </c>
      <c r="G24" s="21">
        <v>12.4065669400339</v>
      </c>
      <c r="H24" s="21">
        <v>26.2653007421408</v>
      </c>
      <c r="I24" s="21">
        <v>16.5268918676064</v>
      </c>
      <c r="J24" s="21">
        <v>-1.16264380970172</v>
      </c>
      <c r="K24" s="21">
        <v>1.90943348161213</v>
      </c>
      <c r="L24" s="21">
        <v>-1.89519476684414</v>
      </c>
      <c r="M24" s="21">
        <v>5.35783022624163</v>
      </c>
      <c r="N24" s="21">
        <v>-3.87160388188366</v>
      </c>
      <c r="O24" s="21">
        <v>0.70169614386603</v>
      </c>
      <c r="P24" s="21">
        <v>-2.1296317073008</v>
      </c>
      <c r="Q24" s="21">
        <v>1.65586549775514</v>
      </c>
      <c r="R24" s="21">
        <v>2.44900783062324</v>
      </c>
      <c r="S24" s="21">
        <v>5.05858997946885</v>
      </c>
      <c r="T24" s="21">
        <v>6.01130346843246</v>
      </c>
      <c r="U24" s="21">
        <v>11.1698674925812</v>
      </c>
      <c r="V24" s="21">
        <v>6.83624411764833</v>
      </c>
      <c r="W24" s="21">
        <v>-4.42582792173425</v>
      </c>
      <c r="X24" s="45">
        <v>-1.17210897773406</v>
      </c>
      <c r="Y24" s="46">
        <v>-6.56464902592965</v>
      </c>
      <c r="Z24" s="46">
        <v>8.23841606618481</v>
      </c>
      <c r="AA24" s="46">
        <v>1.11120226327499</v>
      </c>
      <c r="AB24" s="109">
        <v>3.13753428666126</v>
      </c>
      <c r="AC24" s="109">
        <v>4.47817529665093</v>
      </c>
      <c r="AD24" s="109">
        <v>5.61874128742697</v>
      </c>
      <c r="AE24" s="109">
        <v>3.24034170137683</v>
      </c>
      <c r="AF24" s="110">
        <v>12.3336510175809</v>
      </c>
      <c r="AG24" s="20" t="s">
        <v>111</v>
      </c>
      <c r="AU24" s="78"/>
    </row>
    <row r="25" spans="2:47">
      <c r="B25" s="18" t="s">
        <v>112</v>
      </c>
      <c r="C25" s="22" t="s">
        <v>113</v>
      </c>
      <c r="D25" s="30" t="s">
        <v>114</v>
      </c>
      <c r="E25" s="31">
        <v>23.2632064735572</v>
      </c>
      <c r="F25" s="21">
        <v>24.2159533531409</v>
      </c>
      <c r="G25" s="21">
        <v>18.9181188425525</v>
      </c>
      <c r="H25" s="21">
        <v>23.0402528494884</v>
      </c>
      <c r="I25" s="21">
        <v>10.2037799003324</v>
      </c>
      <c r="J25" s="21">
        <v>-0.786720681341379</v>
      </c>
      <c r="K25" s="21">
        <v>-4.38529537193627</v>
      </c>
      <c r="L25" s="21">
        <v>-0.455947183508002</v>
      </c>
      <c r="M25" s="21">
        <v>-1.73636472278325</v>
      </c>
      <c r="N25" s="21">
        <v>-0.305120003600578</v>
      </c>
      <c r="O25" s="21">
        <v>0.492195664775764</v>
      </c>
      <c r="P25" s="21">
        <v>2.10534954948645</v>
      </c>
      <c r="Q25" s="21">
        <v>3.2083498762147</v>
      </c>
      <c r="R25" s="21">
        <v>11.0729522535495</v>
      </c>
      <c r="S25" s="21">
        <v>9.10391064366736</v>
      </c>
      <c r="T25" s="21">
        <v>3.89032815944559</v>
      </c>
      <c r="U25" s="21">
        <v>3.36062995368522</v>
      </c>
      <c r="V25" s="21">
        <v>5.58529826476892</v>
      </c>
      <c r="W25" s="21">
        <v>12.6963158943929</v>
      </c>
      <c r="X25" s="45">
        <v>2.72644644616624</v>
      </c>
      <c r="Y25" s="46">
        <v>8.9025467730151</v>
      </c>
      <c r="Z25" s="46">
        <v>8.74843825308534</v>
      </c>
      <c r="AA25" s="46">
        <v>4.49253238221714</v>
      </c>
      <c r="AB25" s="109">
        <v>6.90281495504088</v>
      </c>
      <c r="AC25" s="109">
        <v>5.46628848374915</v>
      </c>
      <c r="AD25" s="109">
        <v>22.9642026001027</v>
      </c>
      <c r="AE25" s="109">
        <v>1.2567330485856</v>
      </c>
      <c r="AF25" s="110">
        <v>6.74475466766826</v>
      </c>
      <c r="AG25" s="20" t="s">
        <v>115</v>
      </c>
      <c r="AU25" s="78"/>
    </row>
    <row r="26" spans="2:47">
      <c r="B26" s="18" t="s">
        <v>116</v>
      </c>
      <c r="C26" s="22" t="s">
        <v>117</v>
      </c>
      <c r="D26" s="30" t="s">
        <v>118</v>
      </c>
      <c r="E26" s="31">
        <v>13.3269281169746</v>
      </c>
      <c r="F26" s="21">
        <v>17.0621454368139</v>
      </c>
      <c r="G26" s="21">
        <v>17.8080340662684</v>
      </c>
      <c r="H26" s="21">
        <v>38.779170682215</v>
      </c>
      <c r="I26" s="21">
        <v>40.0400425701432</v>
      </c>
      <c r="J26" s="21">
        <v>30.2446642570343</v>
      </c>
      <c r="K26" s="21">
        <v>-16.4289681847116</v>
      </c>
      <c r="L26" s="21">
        <v>8.56325068484429</v>
      </c>
      <c r="M26" s="21">
        <v>30.3404007715687</v>
      </c>
      <c r="N26" s="21">
        <v>33.0272669646408</v>
      </c>
      <c r="O26" s="21">
        <v>1.60784471461022</v>
      </c>
      <c r="P26" s="21">
        <v>29.2073115794604</v>
      </c>
      <c r="Q26" s="21">
        <v>21.205662585582</v>
      </c>
      <c r="R26" s="21">
        <v>3.90202075756983</v>
      </c>
      <c r="S26" s="21">
        <v>19.491948533946</v>
      </c>
      <c r="T26" s="21">
        <v>10.8665508464171</v>
      </c>
      <c r="U26" s="21">
        <v>-16.5137257329303</v>
      </c>
      <c r="V26" s="21">
        <v>-3.56849095083864</v>
      </c>
      <c r="W26" s="21">
        <v>49.8582487048265</v>
      </c>
      <c r="X26" s="45">
        <v>-1.64081132304274</v>
      </c>
      <c r="Y26" s="46">
        <v>-1.43285973655384</v>
      </c>
      <c r="Z26" s="46">
        <v>-2.52540358937088</v>
      </c>
      <c r="AA26" s="46">
        <v>0.421018002661327</v>
      </c>
      <c r="AB26" s="109">
        <v>-48.1135097885509</v>
      </c>
      <c r="AC26" s="109">
        <v>-9.82696999082361</v>
      </c>
      <c r="AD26" s="109">
        <v>40.6729666376775</v>
      </c>
      <c r="AE26" s="109">
        <v>20.7827502460642</v>
      </c>
      <c r="AF26" s="110">
        <v>24.1404911670733</v>
      </c>
      <c r="AG26" s="20" t="s">
        <v>119</v>
      </c>
      <c r="AU26" s="78"/>
    </row>
    <row r="27" ht="15.75" spans="2:47">
      <c r="B27" s="23" t="s">
        <v>120</v>
      </c>
      <c r="C27" s="24" t="s">
        <v>121</v>
      </c>
      <c r="D27" s="30" t="s">
        <v>122</v>
      </c>
      <c r="E27" s="31">
        <v>12.3111866644877</v>
      </c>
      <c r="F27" s="21">
        <v>13.9018177518605</v>
      </c>
      <c r="G27" s="21">
        <v>17.9953473499081</v>
      </c>
      <c r="H27" s="21">
        <v>35.523054877986</v>
      </c>
      <c r="I27" s="21">
        <v>28.707661700444</v>
      </c>
      <c r="J27" s="21">
        <v>26.5347866170482</v>
      </c>
      <c r="K27" s="21">
        <v>-13.1581068950513</v>
      </c>
      <c r="L27" s="21">
        <v>8.46337969813644</v>
      </c>
      <c r="M27" s="21">
        <v>24.9532903442461</v>
      </c>
      <c r="N27" s="21">
        <v>31.2362138346665</v>
      </c>
      <c r="O27" s="21">
        <v>2.75881402127331</v>
      </c>
      <c r="P27" s="21">
        <v>27.1256517535858</v>
      </c>
      <c r="Q27" s="21">
        <v>-3.32656620283491</v>
      </c>
      <c r="R27" s="21">
        <v>31.8656315354198</v>
      </c>
      <c r="S27" s="21">
        <v>24.9174989834211</v>
      </c>
      <c r="T27" s="21">
        <v>-10.4169793932509</v>
      </c>
      <c r="U27" s="21">
        <v>-27.7193874638443</v>
      </c>
      <c r="V27" s="21">
        <v>7.67515739566605</v>
      </c>
      <c r="W27" s="21">
        <v>4.46962348467181</v>
      </c>
      <c r="X27" s="45">
        <v>9.4262634263129</v>
      </c>
      <c r="Y27" s="46">
        <v>20.6416482744102</v>
      </c>
      <c r="Z27" s="46">
        <v>6.562868331955</v>
      </c>
      <c r="AA27" s="46">
        <v>4.92230480190341</v>
      </c>
      <c r="AB27" s="109">
        <v>13.1266498247752</v>
      </c>
      <c r="AC27" s="109">
        <v>-3.13609357470639</v>
      </c>
      <c r="AD27" s="109">
        <v>12.3165915239729</v>
      </c>
      <c r="AE27" s="109">
        <v>22.0024372559304</v>
      </c>
      <c r="AF27" s="110">
        <v>8.64984092410155</v>
      </c>
      <c r="AG27" s="20" t="s">
        <v>123</v>
      </c>
      <c r="AU27" s="78"/>
    </row>
    <row r="28" spans="2:47">
      <c r="B28" s="93"/>
      <c r="C28" s="93"/>
      <c r="D28" s="26" t="s">
        <v>133</v>
      </c>
      <c r="E28" s="94">
        <v>7.39502409345916</v>
      </c>
      <c r="F28" s="95">
        <v>-10.7815833710418</v>
      </c>
      <c r="G28" s="95">
        <v>7.88713236219252</v>
      </c>
      <c r="H28" s="95">
        <v>13.9375446775503</v>
      </c>
      <c r="I28" s="95">
        <v>5.80043853107991</v>
      </c>
      <c r="J28" s="95">
        <v>9.61867123980295</v>
      </c>
      <c r="K28" s="95">
        <v>4.7594604464164</v>
      </c>
      <c r="L28" s="95">
        <v>4.59138265581937</v>
      </c>
      <c r="M28" s="95">
        <v>5.75937035154348</v>
      </c>
      <c r="N28" s="95">
        <v>4.98557510880629</v>
      </c>
      <c r="O28" s="95">
        <v>6.03547650982652</v>
      </c>
      <c r="P28" s="95">
        <v>6.2723455355498</v>
      </c>
      <c r="Q28" s="95">
        <v>5.98091477032963</v>
      </c>
      <c r="R28" s="103">
        <v>3.04439977621367</v>
      </c>
      <c r="S28" s="103">
        <v>2.90399677707302</v>
      </c>
      <c r="T28" s="103">
        <v>3.46305051606974</v>
      </c>
      <c r="U28" s="103">
        <v>1.00357183209027</v>
      </c>
      <c r="V28" s="103">
        <v>1.77177123831562</v>
      </c>
      <c r="W28" s="103">
        <v>1.86475372714838</v>
      </c>
      <c r="X28" s="103">
        <v>2.45777481579425</v>
      </c>
      <c r="Y28" s="103">
        <v>3.89131355050745</v>
      </c>
      <c r="Z28" s="103">
        <v>3.4529852993511</v>
      </c>
      <c r="AA28" s="103">
        <v>3.74263982060386</v>
      </c>
      <c r="AB28" s="111">
        <v>2.63797776434968</v>
      </c>
      <c r="AC28" s="111">
        <v>-2.42834795987139</v>
      </c>
      <c r="AD28" s="111">
        <v>6.82666407564594</v>
      </c>
      <c r="AE28" s="111">
        <v>5.14816037033712</v>
      </c>
      <c r="AF28" s="112">
        <v>4.89193421381411</v>
      </c>
      <c r="AG28" s="118" t="s">
        <v>134</v>
      </c>
      <c r="AU28" s="78"/>
    </row>
    <row r="29" spans="2:47">
      <c r="B29" s="93"/>
      <c r="C29" s="93"/>
      <c r="D29" s="30" t="s">
        <v>32</v>
      </c>
      <c r="E29" s="96">
        <v>6.5538556906652</v>
      </c>
      <c r="F29" s="97">
        <v>-22.7848107624912</v>
      </c>
      <c r="G29" s="97">
        <v>12.3689935995307</v>
      </c>
      <c r="H29" s="97">
        <v>1.76325180194243</v>
      </c>
      <c r="I29" s="97">
        <v>19.2080624056762</v>
      </c>
      <c r="J29" s="97">
        <v>4.22348766378119</v>
      </c>
      <c r="K29" s="97">
        <v>3.74830742619751</v>
      </c>
      <c r="L29" s="97">
        <v>10.2423261634418</v>
      </c>
      <c r="M29" s="97">
        <v>2.23971440777927</v>
      </c>
      <c r="N29" s="97">
        <v>6.01226870199407</v>
      </c>
      <c r="O29" s="97">
        <v>5.92044622230461</v>
      </c>
      <c r="P29" s="97">
        <v>7.75789781338918</v>
      </c>
      <c r="Q29" s="97">
        <v>12.0164051693651</v>
      </c>
      <c r="R29" s="104">
        <v>0.677469717660117</v>
      </c>
      <c r="S29" s="104">
        <v>3.36051658878236</v>
      </c>
      <c r="T29" s="104">
        <v>-3.26632374853233</v>
      </c>
      <c r="U29" s="104">
        <v>0.865683373839403</v>
      </c>
      <c r="V29" s="104">
        <v>1.29349782398816</v>
      </c>
      <c r="W29" s="104">
        <v>4.76649248183475</v>
      </c>
      <c r="X29" s="104">
        <v>0.846184656962222</v>
      </c>
      <c r="Y29" s="104">
        <v>4.0181489902472</v>
      </c>
      <c r="Z29" s="104">
        <v>2.19677721684344</v>
      </c>
      <c r="AA29" s="104">
        <v>3.24824011772627</v>
      </c>
      <c r="AB29" s="109">
        <v>-1.49161169656541</v>
      </c>
      <c r="AC29" s="109">
        <v>-9.02541446196742</v>
      </c>
      <c r="AD29" s="109">
        <v>24.6784279613084</v>
      </c>
      <c r="AE29" s="109">
        <v>2.93551226153821</v>
      </c>
      <c r="AF29" s="110">
        <v>-2.04011007084331</v>
      </c>
      <c r="AG29" s="119" t="s">
        <v>135</v>
      </c>
      <c r="AU29" s="78"/>
    </row>
    <row r="30" ht="15.75" spans="2:47">
      <c r="B30" s="93"/>
      <c r="C30" s="93"/>
      <c r="D30" s="33" t="s">
        <v>136</v>
      </c>
      <c r="E30" s="98">
        <v>7.33632895220626</v>
      </c>
      <c r="F30" s="99">
        <v>-11.7115732903067</v>
      </c>
      <c r="G30" s="99">
        <v>8.31002521226225</v>
      </c>
      <c r="H30" s="99">
        <v>12.250728190273</v>
      </c>
      <c r="I30" s="99">
        <v>7.46285872286543</v>
      </c>
      <c r="J30" s="99">
        <v>8.86373066314279</v>
      </c>
      <c r="K30" s="99">
        <v>4.62839587712531</v>
      </c>
      <c r="L30" s="99">
        <v>5.33326425751409</v>
      </c>
      <c r="M30" s="99">
        <v>5.26626174047639</v>
      </c>
      <c r="N30" s="99">
        <v>5.13082192334554</v>
      </c>
      <c r="O30" s="99">
        <v>6.01898123899875</v>
      </c>
      <c r="P30" s="99">
        <v>6.50009261620528</v>
      </c>
      <c r="Q30" s="99">
        <v>6.90706230962456</v>
      </c>
      <c r="R30" s="105">
        <v>2.69075151974909</v>
      </c>
      <c r="S30" s="105">
        <v>2.97315442517841</v>
      </c>
      <c r="T30" s="105">
        <v>2.46351684408104</v>
      </c>
      <c r="U30" s="105">
        <v>0.984129875244321</v>
      </c>
      <c r="V30" s="105">
        <v>1.7072283192922</v>
      </c>
      <c r="W30" s="105">
        <v>2.24022499123235</v>
      </c>
      <c r="X30" s="105">
        <v>2.22769991867952</v>
      </c>
      <c r="Y30" s="105">
        <v>3.90895089285999</v>
      </c>
      <c r="Z30" s="105">
        <v>3.28317323818594</v>
      </c>
      <c r="AA30" s="105">
        <v>3.67141927725837</v>
      </c>
      <c r="AB30" s="113">
        <v>2.06256754000003</v>
      </c>
      <c r="AC30" s="113">
        <v>-3.31371614712091</v>
      </c>
      <c r="AD30" s="113">
        <v>8.96955339178929</v>
      </c>
      <c r="AE30" s="113">
        <v>4.82668831434452</v>
      </c>
      <c r="AF30" s="114">
        <v>3.93662525742158</v>
      </c>
      <c r="AG30" s="120" t="s">
        <v>137</v>
      </c>
      <c r="AU30" s="78"/>
    </row>
    <row r="31" spans="28:32">
      <c r="AB31" s="64"/>
      <c r="AC31" s="64"/>
      <c r="AD31" s="115"/>
      <c r="AE31" s="115"/>
      <c r="AF31" s="115"/>
    </row>
    <row r="32" spans="2:27">
      <c r="B32" s="36" t="s">
        <v>25</v>
      </c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</row>
  </sheetData>
  <mergeCells count="3">
    <mergeCell ref="E7:AF7"/>
    <mergeCell ref="D7:D8"/>
    <mergeCell ref="AG7:AG8"/>
  </mergeCells>
  <pageMargins left="0.7" right="0.7" top="0.3" bottom="0.75" header="0.3" footer="0.3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Kapaku-Cover</vt:lpstr>
      <vt:lpstr>Permbajtja-Content</vt:lpstr>
      <vt:lpstr>_tab_1</vt:lpstr>
      <vt:lpstr>_tab_2</vt:lpstr>
      <vt:lpstr>_tab_3</vt:lpstr>
      <vt:lpstr>_tab_4</vt:lpstr>
      <vt:lpstr>_tab_5</vt:lpstr>
      <vt:lpstr>_tab_6</vt:lpstr>
      <vt:lpstr>_tab_7</vt:lpstr>
      <vt:lpstr>_tab_8</vt:lpstr>
      <vt:lpstr>_tab_9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aspartaku</cp:lastModifiedBy>
  <dcterms:created xsi:type="dcterms:W3CDTF">2006-09-16T00:00:00Z</dcterms:created>
  <dcterms:modified xsi:type="dcterms:W3CDTF">2025-03-27T11:44:44Z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10892BBF427444CDADA35712FC91843A_12</vt:lpwstr>
  </property>
  <property fmtid="{D5CDD505-2E9C-101B-9397-08002B2CF9AE}" pid="3" name="KSOProductBuildVer">
    <vt:lpwstr>2057-12.2.0.20326</vt:lpwstr>
  </property>
</Properties>
</file>