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codeName="ThisWorkbook" defaultThemeVersion="124226"/>
  <xr:revisionPtr revIDLastSave="0" documentId="13_ncr:1_{9A557683-C3EE-4310-86FE-67F1D6DD5A14}" xr6:coauthVersionLast="36" xr6:coauthVersionMax="36" xr10:uidLastSave="{00000000-0000-0000-0000-000000000000}"/>
  <bookViews>
    <workbookView xWindow="30" yWindow="1005" windowWidth="27630" windowHeight="6135" tabRatio="745" activeTab="10" xr2:uid="{00000000-000D-0000-FFFF-FFFF00000000}"/>
  </bookViews>
  <sheets>
    <sheet name="Kapaku-Cover" sheetId="17" r:id="rId1"/>
    <sheet name="Permbajtja-Content" sheetId="15" r:id="rId2"/>
    <sheet name="_tab_1" sheetId="4" r:id="rId3"/>
    <sheet name="_tab_2" sheetId="5" r:id="rId4"/>
    <sheet name="_tab_3" sheetId="6" r:id="rId5"/>
    <sheet name="_tab_4" sheetId="7" r:id="rId6"/>
    <sheet name="_tab_5" sheetId="8" r:id="rId7"/>
    <sheet name="_tab_6" sheetId="9" r:id="rId8"/>
    <sheet name="_tab_7" sheetId="14" r:id="rId9"/>
    <sheet name="_tab_8" sheetId="11" r:id="rId10"/>
    <sheet name="_tab_9" sheetId="12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ad" localSheetId="4">#REF!</definedName>
    <definedName name="ad" localSheetId="5">#REF!</definedName>
    <definedName name="ad" localSheetId="6">#REF!</definedName>
    <definedName name="ad" localSheetId="7">#REF!</definedName>
    <definedName name="ad" localSheetId="8">#REF!</definedName>
    <definedName name="ad" localSheetId="9">#REF!</definedName>
    <definedName name="ad" localSheetId="10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 localSheetId="4">#REF!</definedName>
    <definedName name="datab" localSheetId="5">#REF!</definedName>
    <definedName name="datab" localSheetId="6">#REF!</definedName>
    <definedName name="datab" localSheetId="7">#REF!</definedName>
    <definedName name="datab" localSheetId="8">#REF!</definedName>
    <definedName name="datab" localSheetId="9">#REF!</definedName>
    <definedName name="datab" localSheetId="10">#REF!</definedName>
    <definedName name="datab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dfd" localSheetId="4">#REF!</definedName>
    <definedName name="dfd" localSheetId="5">#REF!</definedName>
    <definedName name="dfd" localSheetId="6">#REF!</definedName>
    <definedName name="dfd" localSheetId="7">#REF!</definedName>
    <definedName name="dfd" localSheetId="8">#REF!</definedName>
    <definedName name="dfd" localSheetId="9">#REF!</definedName>
    <definedName name="dfd" localSheetId="10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4">_tab_3!$A$1:$X$4</definedName>
    <definedName name="_xlnm.Print_Area" localSheetId="5">_tab_4!$A$1:$Z$4</definedName>
    <definedName name="_xlnm.Print_Area" localSheetId="6">_tab_5!$A$1:$AA$4</definedName>
    <definedName name="_xlnm.Print_Area" localSheetId="7">_tab_6!$A$1:$Z$4</definedName>
    <definedName name="_xlnm.Print_Area" localSheetId="8">_tab_7!$A$2:$Z$4</definedName>
    <definedName name="_xlnm.Print_Area" localSheetId="9">_tab_8!$A$1:$AA$3</definedName>
    <definedName name="_xlnm.Print_Area" localSheetId="10">_tab_9!$A$1:$Z$3</definedName>
    <definedName name="_xlnm.Print_Area" localSheetId="0">'Kapaku-Cover'!$A$1:$J$48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4">#REF!</definedName>
    <definedName name="SubPermbledhese" localSheetId="5">#REF!</definedName>
    <definedName name="SubPermbledhese" localSheetId="6">#REF!</definedName>
    <definedName name="SubPermbledhese" localSheetId="7">#REF!</definedName>
    <definedName name="SubPermbledhese" localSheetId="8">#REF!</definedName>
    <definedName name="SubPermbledhese" localSheetId="9">#REF!</definedName>
    <definedName name="SubPermbledhese" localSheetId="10">#REF!</definedName>
    <definedName name="SubPermbledhese">#REF!</definedName>
    <definedName name="Taxes_constp_2010" localSheetId="4">#REF!</definedName>
    <definedName name="Taxes_constp_2010" localSheetId="5">#REF!</definedName>
    <definedName name="Taxes_constp_2010" localSheetId="6">#REF!</definedName>
    <definedName name="Taxes_constp_2010" localSheetId="7">#REF!</definedName>
    <definedName name="Taxes_constp_2010" localSheetId="8">#REF!</definedName>
    <definedName name="Taxes_constp_2010" localSheetId="9">#REF!</definedName>
    <definedName name="Taxes_constp_2010" localSheetId="10">#REF!</definedName>
    <definedName name="Taxes_constp_2010">#REF!</definedName>
    <definedName name="x">[2]Temp!$L$4:$L$23</definedName>
    <definedName name="y">[2]Temp!$D$4:$D$23</definedName>
  </definedNames>
  <calcPr calcId="191029"/>
</workbook>
</file>

<file path=xl/calcChain.xml><?xml version="1.0" encoding="utf-8"?>
<calcChain xmlns="http://schemas.openxmlformats.org/spreadsheetml/2006/main">
  <c r="E23" i="17" l="1"/>
  <c r="E26" i="17" l="1"/>
  <c r="E9" i="11" l="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Y10" i="11"/>
  <c r="Z10" i="11"/>
  <c r="AA10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AA12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Y14" i="11"/>
  <c r="Z14" i="11"/>
  <c r="AA14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Y17" i="11"/>
  <c r="Z17" i="11"/>
  <c r="AA17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Y18" i="11"/>
  <c r="Z18" i="11"/>
  <c r="AA18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X19" i="11"/>
  <c r="Y19" i="11"/>
  <c r="Z19" i="11"/>
  <c r="AA19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X20" i="11"/>
  <c r="Y20" i="11"/>
  <c r="Z20" i="11"/>
  <c r="AA20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Z21" i="11"/>
  <c r="AA21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Y22" i="11"/>
  <c r="Z22" i="11"/>
  <c r="AA22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Y23" i="11"/>
  <c r="Z23" i="11"/>
  <c r="AA23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Y25" i="11"/>
  <c r="Z25" i="11"/>
  <c r="AA25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Y26" i="11"/>
  <c r="Z26" i="11"/>
  <c r="AA26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Y27" i="11"/>
  <c r="Z27" i="11"/>
  <c r="AA27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Y28" i="11"/>
  <c r="Z28" i="11"/>
  <c r="AA28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Y29" i="11"/>
  <c r="Z29" i="11"/>
  <c r="AA29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A40" i="17" l="1"/>
  <c r="B18" i="17" l="1"/>
  <c r="A45" i="17" l="1"/>
  <c r="B11" i="15" l="1"/>
  <c r="E24" i="17" l="1"/>
  <c r="C4" i="17" l="1"/>
  <c r="A3" i="15" l="1"/>
  <c r="B10" i="15"/>
  <c r="B13" i="15"/>
  <c r="B14" i="15"/>
  <c r="B12" i="15"/>
  <c r="B9" i="15"/>
  <c r="B8" i="15"/>
  <c r="B7" i="15"/>
  <c r="B6" i="15"/>
</calcChain>
</file>

<file path=xl/sharedStrings.xml><?xml version="1.0" encoding="utf-8"?>
<sst xmlns="http://schemas.openxmlformats.org/spreadsheetml/2006/main" count="672" uniqueCount="149">
  <si>
    <t>Annual real growth of GDP at constant prices compared to previous year, in %</t>
  </si>
  <si>
    <t>Year</t>
  </si>
  <si>
    <t xml:space="preserve">Rritja reale vjetore e PBB me çmime konstante krahasuar me vitin e mëparshëm, në % </t>
  </si>
  <si>
    <t>Të ardhurat kombëtare bruto (në milion lekë)</t>
  </si>
  <si>
    <t>Viti</t>
  </si>
  <si>
    <t>MAIN MACROECONOMIC INDICATORS</t>
  </si>
  <si>
    <t xml:space="preserve"> 6=(3+4-5)</t>
  </si>
  <si>
    <t>(3=1-2)</t>
  </si>
  <si>
    <t xml:space="preserve">GDP at market prices  </t>
  </si>
  <si>
    <t>Net taxes on products</t>
  </si>
  <si>
    <t xml:space="preserve">Gross Value Added </t>
  </si>
  <si>
    <t>Intermediate Consumption</t>
  </si>
  <si>
    <t>Output</t>
  </si>
  <si>
    <t>PBB me çmimet e tregut</t>
  </si>
  <si>
    <t>Taksa neto mbi produktet</t>
  </si>
  <si>
    <t xml:space="preserve">Vlera e Shtuar Bruto  </t>
  </si>
  <si>
    <t>Konsumi Ndërmjetës</t>
  </si>
  <si>
    <t>Prodhimi</t>
  </si>
  <si>
    <t>GROSS DOMESTIC PRODUCT BY PRODUCTION APPROACH</t>
  </si>
  <si>
    <t>PRODHIMI SIPAS AKTIVITETIT EKONOMIK</t>
  </si>
  <si>
    <t>OUTPUT BY ECONOMIC ACTIVITIES</t>
  </si>
  <si>
    <t>Kodi</t>
  </si>
  <si>
    <t>Aktiviteti ekonomik</t>
  </si>
  <si>
    <t>Economic activities</t>
  </si>
  <si>
    <t>Code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</si>
  <si>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</si>
  <si>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</si>
  <si>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</si>
  <si>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</si>
  <si>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</si>
  <si>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</si>
  <si>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</si>
  <si>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</si>
  <si>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</si>
  <si>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</si>
  <si>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</si>
  <si>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</si>
  <si>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</si>
  <si>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</si>
  <si>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</si>
  <si>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</si>
  <si>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Ndërtimi</t>
  </si>
  <si>
    <t>Construction</t>
  </si>
  <si>
    <t>A17</t>
  </si>
  <si>
    <t>A18</t>
  </si>
  <si>
    <t>A19</t>
  </si>
  <si>
    <t xml:space="preserve">PRODHIMI TOTAL </t>
  </si>
  <si>
    <t>TOTAL OUTPUT</t>
  </si>
  <si>
    <t>INTERMEDIATE CONSUMPTION BY ECONOMIC AKTIVITIES</t>
  </si>
  <si>
    <t xml:space="preserve">KONSUMI NDËRMJETËS TOTAL </t>
  </si>
  <si>
    <t>TOTAL INTERMEDIATE CONSUMPTION</t>
  </si>
  <si>
    <t>GDP at market prices</t>
  </si>
  <si>
    <t>PBB ME ÇMIMET E TREGUT</t>
  </si>
  <si>
    <t>GVA at basic prices</t>
  </si>
  <si>
    <t>Vlera e Shtuar Bruto  me çmime bazë</t>
  </si>
  <si>
    <t>GROSS DOMESTIC PRODUCT BY ECONOMIC ACTIVITIES</t>
  </si>
  <si>
    <t>Në %  /  In %</t>
  </si>
  <si>
    <t>STRUCTURE OF GROSS DOMESTIC PRODUCTION BY ECONOMIC ACTIVITIES</t>
  </si>
  <si>
    <t>Në % / in %</t>
  </si>
  <si>
    <t xml:space="preserve">THE CONTRIBUTION OF ECONOMIC SECTORS TO THE REAL GDP GROWTH </t>
  </si>
  <si>
    <t>RRITJA REALE VJETORE E PRODHIMIT TË BRENDSHËM BRUTO SIPAS AKTIVITETIT EKONOMIK</t>
  </si>
  <si>
    <t>ANNUAL REAL GROWTH OF GROSS DOMESTIC PRODUCT  BY ECONOMIC ACTIVITIES</t>
  </si>
  <si>
    <t>tab 1</t>
  </si>
  <si>
    <t>tab 2</t>
  </si>
  <si>
    <t>tab 3</t>
  </si>
  <si>
    <t>tab 4</t>
  </si>
  <si>
    <t>tab 5</t>
  </si>
  <si>
    <t>tab 6</t>
  </si>
  <si>
    <t>tab 7</t>
  </si>
  <si>
    <t>tab 9</t>
  </si>
  <si>
    <t>tab 8.1</t>
  </si>
  <si>
    <t>Për pyetje në lidhje me këtë publikimi ju lutemi të kontaktoni:</t>
  </si>
  <si>
    <t>Tel +(355) 4 2222411 / +(355) 4 2233356 | Fax +(355) 4 2228300 ose E-Mail: info@instat.gov.al</t>
  </si>
  <si>
    <t>Industria nxjerrëse</t>
  </si>
  <si>
    <t>Akomodimi dhe shërbimi ushqimor</t>
  </si>
  <si>
    <t>Shëndetësia dhe aktivitete të punës sociale</t>
  </si>
  <si>
    <t>Accommodation and food service activities</t>
  </si>
  <si>
    <t>Financial and insurance activities</t>
  </si>
  <si>
    <t>Real estate activities</t>
  </si>
  <si>
    <t>Administrative and support service activities</t>
  </si>
  <si>
    <t>Public administration and defence; compulsory social security</t>
  </si>
  <si>
    <t>Education</t>
  </si>
  <si>
    <t>41-43</t>
  </si>
  <si>
    <t>64-66</t>
  </si>
  <si>
    <t>77-82</t>
  </si>
  <si>
    <t>90-93</t>
  </si>
  <si>
    <t>94-98</t>
  </si>
  <si>
    <t>NVE Rev.2</t>
  </si>
  <si>
    <t>Nace Rev.2</t>
  </si>
  <si>
    <t>86-88</t>
  </si>
  <si>
    <t>Vitet/Years</t>
  </si>
  <si>
    <t>TREGUESIT KRYESORË MAKROEKONOMIKË</t>
  </si>
  <si>
    <t>KONTRIBUTI I SEKTORËVE EKONOMIKË NË RRITJEN REALE TË PRODHIMIT TË BRËNDSHËM BRUTO</t>
  </si>
  <si>
    <t>Produkti Brëndshëm Bruto me çmime korrente (në milion lekë)</t>
  </si>
  <si>
    <t>KONSUMI NDËRMJETËS SIPAS AKTIVITETIT EKONOMIK</t>
  </si>
  <si>
    <t>PRODHIMI I BRENDSHËM BRUTO SIPAS AKTIVITETIT EKONOMIK</t>
  </si>
  <si>
    <t>PRODHIMI I BRENDSHËM BRUTO SIPAS METODËS SË PRODHIMIT</t>
  </si>
  <si>
    <t>STRUKTURA E PRODHIMIT TË BRENDSHËM BRUTO SIPAS AKTIVITETIT EKONOMIK</t>
  </si>
  <si>
    <t>Gross domestic product at current prices (in million ALL)</t>
  </si>
  <si>
    <t>Gross National  Income (in million ALL)</t>
  </si>
  <si>
    <t>Bujqësia, pyjet dhe peshkimi</t>
  </si>
  <si>
    <t>Industria përpunuese</t>
  </si>
  <si>
    <t>Energjia elektrike, gazi, avulli dhe furnizimi me ajër të kondicionuar</t>
  </si>
  <si>
    <t>36-39</t>
  </si>
  <si>
    <t>Furnizimi me ujë, aktivitetet e trajtimit dhe menaxhimit të mbeturinave, mbetjeve</t>
  </si>
  <si>
    <t>Tregtia me shumicë dhe me pakicë; riparimi i automjeteve dhe motorcikletave</t>
  </si>
  <si>
    <t>49-53</t>
  </si>
  <si>
    <t>Transporti dhe magazinimi</t>
  </si>
  <si>
    <t>58-63</t>
  </si>
  <si>
    <t xml:space="preserve">Informacioni dhe komunikacioni </t>
  </si>
  <si>
    <t xml:space="preserve">Aktivitete financiare dhe të sigurimit </t>
  </si>
  <si>
    <t>69-75</t>
  </si>
  <si>
    <t>Aktivitete profesionale, shkencore dhe teknike</t>
  </si>
  <si>
    <t xml:space="preserve">Shërbime administrative dhe mbështetëse </t>
  </si>
  <si>
    <t>Administrim publik dhe mbrojtja; sigurimi social i detyrueshëm</t>
  </si>
  <si>
    <t>Arsimimi</t>
  </si>
  <si>
    <t>Arte, argëtim dhe çlodhje</t>
  </si>
  <si>
    <t xml:space="preserve">Aktivitete të tjera shërbimi; </t>
  </si>
  <si>
    <t xml:space="preserve">Agriculture, forestry and fishing </t>
  </si>
  <si>
    <t>Electricity, gas, steam and air conditioning supply</t>
  </si>
  <si>
    <t>Water supply; sewerage, waste management and remediation activities</t>
  </si>
  <si>
    <t xml:space="preserve">Wholesale and retail trade; repair of motor vehicles and motorcycles </t>
  </si>
  <si>
    <t>Transportation and storage</t>
  </si>
  <si>
    <t>Information and communication</t>
  </si>
  <si>
    <t>Professional, scientific and technical activities</t>
  </si>
  <si>
    <t>Human health and social work activities</t>
  </si>
  <si>
    <t xml:space="preserve">Arts, entertainment and recreation </t>
  </si>
  <si>
    <t xml:space="preserve">Other service activities </t>
  </si>
  <si>
    <t xml:space="preserve"> Net taxes on products</t>
  </si>
  <si>
    <t xml:space="preserve">Aktivitete të pasurive të paluajtshme </t>
  </si>
  <si>
    <t>01-03</t>
  </si>
  <si>
    <t>05-09</t>
  </si>
  <si>
    <t>10-33</t>
  </si>
  <si>
    <t>45-47</t>
  </si>
  <si>
    <t>55-56</t>
  </si>
  <si>
    <t>Mining and quarrying industry</t>
  </si>
  <si>
    <t>Manufacturing industry</t>
  </si>
  <si>
    <t xml:space="preserve">Riprodhimi dhe shpërndarja e plotë apo e pjesëshme janë të lejuara duke marrë të mirëqënë referimin si burim. </t>
  </si>
  <si>
    <t>© Instituti i Statistikave, Tiranë 2025</t>
  </si>
  <si>
    <t>Publikuar: 27.03.2025</t>
  </si>
  <si>
    <t>2023*</t>
  </si>
  <si>
    <t>2023* Gjysëm-finale / Semifinal data</t>
  </si>
  <si>
    <t>( 1995 – 2023*, me çmime korrente / at current prices )</t>
  </si>
  <si>
    <t>( 1996- 2023*, me çmimet e vitit të mëparshëm / at prices of previous year )</t>
  </si>
  <si>
    <t>( 1996 – 2023*, me çmimet e vitit të mëparshëm / compared with prices of previous year )</t>
  </si>
  <si>
    <t>( 1995– 2023*, me çmime korrente / current prices )</t>
  </si>
  <si>
    <t>në milion Lekë/ in million ALL</t>
  </si>
  <si>
    <t>( 1996- 2023*, me çmime korrente / at current prices )</t>
  </si>
  <si>
    <t>( 1996-2023*, me çmime korrente / at current prices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</si>
</sst>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&quot;IR£&quot;#,##0;\-&quot;IR£&quot;#,##0"/>
    <numFmt numFmtId="170" formatCode="mmmm\ d\,\ yyyy"/>
    <numFmt numFmtId="171" formatCode="_-* #,##0_?_._-;\-* #,##0_?_._-;_-* &quot;-&quot;_?_._-;_-@_-"/>
    <numFmt numFmtId="172" formatCode="_-* #,##0.00_?_._-;\-* #,##0.00_?_._-;_-* &quot;-&quot;??_?_._-;_-@_-"/>
    <numFmt numFmtId="173" formatCode="@\ *."/>
    <numFmt numFmtId="174" formatCode="\ \ \ \ \ \ \ \ \ \ @\ *."/>
    <numFmt numFmtId="175" formatCode="\ \ \ \ \ \ \ \ \ \ \ \ @\ *."/>
    <numFmt numFmtId="176" formatCode="\ \ \ \ \ \ \ \ \ \ \ \ @"/>
    <numFmt numFmtId="177" formatCode="\ \ \ \ \ \ \ \ \ \ \ \ \ @\ *."/>
    <numFmt numFmtId="178" formatCode="\ @\ *."/>
    <numFmt numFmtId="179" formatCode="\ @"/>
    <numFmt numFmtId="180" formatCode="\ \ @\ *."/>
    <numFmt numFmtId="181" formatCode="\ \ @"/>
    <numFmt numFmtId="182" formatCode="\ \ \ @\ *."/>
    <numFmt numFmtId="183" formatCode="\ \ \ @"/>
    <numFmt numFmtId="184" formatCode="\ \ \ \ @\ *."/>
    <numFmt numFmtId="185" formatCode="\ \ \ \ @"/>
    <numFmt numFmtId="186" formatCode="\ \ \ \ \ \ @\ *."/>
    <numFmt numFmtId="187" formatCode="\ \ \ \ \ \ @"/>
    <numFmt numFmtId="188" formatCode="\ \ \ \ \ \ \ @\ *."/>
    <numFmt numFmtId="189" formatCode="\ \ \ \ \ \ \ \ \ @\ *."/>
    <numFmt numFmtId="190" formatCode="\ \ \ \ \ \ \ \ \ @"/>
    <numFmt numFmtId="191" formatCode="#,##0.0000"/>
    <numFmt numFmtId="192" formatCode="#,##0.0000000000"/>
    <numFmt numFmtId="193" formatCode="#,##0.00000"/>
    <numFmt numFmtId="194" formatCode="_(* #,##0.00000000000_);_(* \(#,##0.00000000000\);_(* &quot;-&quot;??_);_(@_)"/>
    <numFmt numFmtId="195" formatCode="_-* #,##0.00\ _L_e_k_ë_-;\-* #,##0.00\ _L_e_k_ë_-;_-* &quot;-&quot;\ _L_e_k_ë_-;_-@_-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2"/>
      <name val="Academy"/>
    </font>
    <font>
      <sz val="8"/>
      <name val="Academy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6.15"/>
      <name val="Ari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NTHarmonica"/>
      <charset val="204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b/>
      <sz val="12"/>
      <name val="MS Sans Serif"/>
      <family val="2"/>
    </font>
    <font>
      <sz val="4.5"/>
      <name val="Arial"/>
      <family val="2"/>
    </font>
    <font>
      <sz val="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Arial"/>
      <family val="2"/>
    </font>
    <font>
      <sz val="12"/>
      <name val="Arial CE"/>
      <family val="2"/>
      <charset val="238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0"/>
      <name val="MetaNormalLF-Roman"/>
      <family val="2"/>
    </font>
    <font>
      <sz val="10"/>
      <name val="MetaNormalLF-Roman"/>
    </font>
    <font>
      <b/>
      <sz val="14"/>
      <name val="MetaNormalLF-Roman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1"/>
      <name val="MetaNormalLF-Roman"/>
      <family val="2"/>
    </font>
    <font>
      <sz val="24"/>
      <name val="MetaNormalLF-Roman"/>
      <family val="2"/>
    </font>
    <font>
      <sz val="24"/>
      <name val="Arial"/>
      <family val="2"/>
    </font>
    <font>
      <b/>
      <sz val="2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sz val="9"/>
      <color rgb="FF000000"/>
      <name val="Arial"/>
      <family val="2"/>
    </font>
    <font>
      <sz val="8"/>
      <color rgb="FF000000"/>
      <name val="Tahoma"/>
      <family val="2"/>
    </font>
    <font>
      <i/>
      <sz val="10"/>
      <name val="MetaNormalLF-Roman"/>
    </font>
    <font>
      <sz val="14"/>
      <color rgb="FFC00000"/>
      <name val="Arial"/>
      <family val="2"/>
    </font>
    <font>
      <sz val="11"/>
      <color rgb="FF000000"/>
      <name val="Calibri"/>
      <family val="2"/>
    </font>
    <font>
      <i/>
      <sz val="9"/>
      <color rgb="FFFF000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2">
    <xf numFmtId="0" fontId="0" fillId="0" borderId="0"/>
    <xf numFmtId="167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8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6" applyNumberFormat="0" applyAlignment="0" applyProtection="0"/>
    <xf numFmtId="0" fontId="14" fillId="22" borderId="7" applyNumberFormat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3" fontId="3" fillId="0" borderId="0" applyFill="0" applyBorder="0" applyAlignment="0" applyProtection="0"/>
    <xf numFmtId="169" fontId="3" fillId="0" borderId="0" applyFill="0" applyBorder="0" applyAlignment="0" applyProtection="0"/>
    <xf numFmtId="170" fontId="3" fillId="0" borderId="0" applyFill="0" applyBorder="0" applyAlignment="0" applyProtection="0"/>
    <xf numFmtId="0" fontId="17" fillId="0" borderId="0" applyNumberFormat="0" applyFill="0" applyBorder="0" applyAlignment="0" applyProtection="0"/>
    <xf numFmtId="2" fontId="3" fillId="0" borderId="0" applyFill="0" applyBorder="0" applyAlignment="0" applyProtection="0"/>
    <xf numFmtId="0" fontId="18" fillId="5" borderId="0" applyNumberFormat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>
      <alignment wrapText="1"/>
    </xf>
    <xf numFmtId="0" fontId="24" fillId="0" borderId="0"/>
    <xf numFmtId="0" fontId="25" fillId="8" borderId="6" applyNumberFormat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Protection="0">
      <alignment horizontal="left" vertical="top" wrapText="1"/>
    </xf>
    <xf numFmtId="0" fontId="28" fillId="2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16" fillId="0" borderId="0"/>
    <xf numFmtId="0" fontId="1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3" fillId="0" borderId="0"/>
    <xf numFmtId="0" fontId="3" fillId="24" borderId="13" applyNumberFormat="0" applyFont="0" applyAlignment="0" applyProtection="0"/>
    <xf numFmtId="171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7" fontId="3" fillId="0" borderId="0" applyFont="0" applyFill="0" applyBorder="0" applyProtection="0"/>
    <xf numFmtId="0" fontId="31" fillId="21" borderId="14" applyNumberFormat="0" applyAlignment="0" applyProtection="0"/>
    <xf numFmtId="9" fontId="3" fillId="0" borderId="0" applyFont="0" applyFill="0" applyBorder="0" applyAlignment="0" applyProtection="0"/>
    <xf numFmtId="3" fontId="27" fillId="0" borderId="0" applyFill="0" applyBorder="0" applyProtection="0">
      <alignment horizontal="right"/>
    </xf>
    <xf numFmtId="49" fontId="27" fillId="0" borderId="0" applyFill="0" applyBorder="0" applyProtection="0">
      <alignment horizontal="right"/>
    </xf>
    <xf numFmtId="49" fontId="27" fillId="0" borderId="0" applyFill="0" applyBorder="0" applyProtection="0">
      <alignment horizontal="left" vertical="top"/>
    </xf>
    <xf numFmtId="49" fontId="32" fillId="0" borderId="0" applyFill="0" applyBorder="0" applyProtection="0">
      <alignment horizontal="right"/>
    </xf>
    <xf numFmtId="49" fontId="7" fillId="0" borderId="0" applyFill="0" applyBorder="0" applyProtection="0">
      <alignment horizontal="left"/>
    </xf>
    <xf numFmtId="0" fontId="32" fillId="0" borderId="0" applyNumberFormat="0" applyFill="0" applyBorder="0" applyProtection="0"/>
    <xf numFmtId="49" fontId="32" fillId="0" borderId="12" applyFill="0" applyProtection="0">
      <alignment horizontal="center"/>
    </xf>
    <xf numFmtId="49" fontId="32" fillId="0" borderId="12" applyFill="0" applyProtection="0">
      <alignment horizontal="center" vertical="justify" wrapText="1"/>
    </xf>
    <xf numFmtId="49" fontId="33" fillId="0" borderId="12" applyFill="0" applyProtection="0">
      <alignment horizontal="center" vertical="top" wrapText="1"/>
    </xf>
    <xf numFmtId="49" fontId="32" fillId="0" borderId="0" applyFill="0" applyBorder="0" applyProtection="0">
      <alignment horizontal="right" vertical="top"/>
    </xf>
    <xf numFmtId="49" fontId="27" fillId="0" borderId="0" applyFill="0" applyBorder="0" applyProtection="0">
      <alignment horizontal="right" vertical="top" wrapText="1"/>
    </xf>
    <xf numFmtId="0" fontId="1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9" fontId="32" fillId="0" borderId="15" applyFill="0" applyProtection="0">
      <alignment horizontal="center"/>
    </xf>
    <xf numFmtId="49" fontId="32" fillId="0" borderId="15" applyFill="0" applyProtection="0">
      <alignment horizontal="center" wrapText="1"/>
    </xf>
    <xf numFmtId="0" fontId="32" fillId="0" borderId="15" applyFill="0" applyProtection="0">
      <alignment horizontal="center"/>
    </xf>
    <xf numFmtId="0" fontId="33" fillId="0" borderId="15" applyFill="0" applyProtection="0">
      <alignment horizontal="center" vertical="top"/>
    </xf>
    <xf numFmtId="0" fontId="27" fillId="0" borderId="16" applyNumberFormat="0" applyFill="0" applyProtection="0">
      <alignment vertical="top"/>
    </xf>
    <xf numFmtId="49" fontId="32" fillId="0" borderId="16" applyFill="0" applyProtection="0">
      <alignment horizontal="center" vertical="justify" wrapText="1"/>
    </xf>
    <xf numFmtId="49" fontId="32" fillId="0" borderId="16" applyFill="0" applyProtection="0">
      <alignment horizontal="center"/>
    </xf>
    <xf numFmtId="0" fontId="32" fillId="0" borderId="16" applyFill="0" applyProtection="0">
      <alignment horizontal="center"/>
    </xf>
    <xf numFmtId="0" fontId="33" fillId="0" borderId="16" applyFill="0" applyProtection="0">
      <alignment horizontal="center" vertical="top"/>
    </xf>
    <xf numFmtId="0" fontId="32" fillId="0" borderId="0" applyNumberFormat="0" applyFill="0" applyBorder="0" applyProtection="0">
      <alignment horizontal="left"/>
    </xf>
    <xf numFmtId="0" fontId="27" fillId="25" borderId="12" applyNumberFormat="0" applyAlignment="0" applyProtection="0"/>
    <xf numFmtId="3" fontId="27" fillId="25" borderId="12">
      <alignment horizontal="right"/>
      <protection locked="0"/>
    </xf>
    <xf numFmtId="49" fontId="27" fillId="26" borderId="0" applyBorder="0">
      <alignment horizontal="right"/>
      <protection locked="0"/>
    </xf>
    <xf numFmtId="0" fontId="35" fillId="25" borderId="12" applyNumberFormat="0">
      <alignment horizontal="left" vertical="top" wrapText="1"/>
      <protection locked="0"/>
    </xf>
    <xf numFmtId="0" fontId="27" fillId="0" borderId="12" applyNumberFormat="0" applyFill="0" applyAlignment="0" applyProtection="0"/>
    <xf numFmtId="3" fontId="27" fillId="0" borderId="12" applyFill="0" applyProtection="0">
      <alignment horizontal="right"/>
    </xf>
    <xf numFmtId="0" fontId="35" fillId="0" borderId="12" applyNumberFormat="0" applyFill="0" applyProtection="0">
      <alignment horizontal="left" vertical="top" wrapText="1"/>
    </xf>
    <xf numFmtId="0" fontId="8" fillId="0" borderId="0"/>
    <xf numFmtId="0" fontId="36" fillId="0" borderId="0" applyNumberFormat="0" applyBorder="0" applyAlignment="0">
      <alignment horizontal="left" readingOrder="1"/>
    </xf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9" fillId="0" borderId="0" applyNumberForma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3" fillId="0" borderId="0"/>
    <xf numFmtId="167" fontId="3" fillId="0" borderId="0" applyFont="0" applyFill="0" applyBorder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3" fillId="0" borderId="0"/>
    <xf numFmtId="0" fontId="41" fillId="0" borderId="0"/>
    <xf numFmtId="0" fontId="8" fillId="0" borderId="0"/>
    <xf numFmtId="0" fontId="3" fillId="0" borderId="0"/>
    <xf numFmtId="0" fontId="3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7" fillId="0" borderId="0"/>
    <xf numFmtId="173" fontId="49" fillId="0" borderId="0"/>
    <xf numFmtId="49" fontId="49" fillId="0" borderId="0"/>
    <xf numFmtId="174" fontId="49" fillId="0" borderId="0">
      <alignment horizontal="center"/>
    </xf>
    <xf numFmtId="175" fontId="49" fillId="0" borderId="0"/>
    <xf numFmtId="176" fontId="49" fillId="0" borderId="0"/>
    <xf numFmtId="177" fontId="49" fillId="0" borderId="0"/>
    <xf numFmtId="178" fontId="50" fillId="0" borderId="0"/>
    <xf numFmtId="179" fontId="5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180" fontId="51" fillId="0" borderId="0"/>
    <xf numFmtId="181" fontId="50" fillId="0" borderId="0"/>
    <xf numFmtId="182" fontId="49" fillId="0" borderId="0"/>
    <xf numFmtId="183" fontId="50" fillId="0" borderId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184" fontId="51" fillId="0" borderId="0"/>
    <xf numFmtId="185" fontId="50" fillId="0" borderId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186" fontId="49" fillId="0" borderId="0"/>
    <xf numFmtId="187" fontId="49" fillId="0" borderId="0">
      <alignment horizontal="center"/>
    </xf>
    <xf numFmtId="188" fontId="49" fillId="0" borderId="0">
      <alignment horizontal="center"/>
    </xf>
    <xf numFmtId="189" fontId="49" fillId="0" borderId="0"/>
    <xf numFmtId="190" fontId="49" fillId="0" borderId="0">
      <alignment horizontal="center"/>
    </xf>
    <xf numFmtId="0" fontId="49" fillId="0" borderId="4"/>
    <xf numFmtId="173" fontId="50" fillId="0" borderId="0"/>
    <xf numFmtId="49" fontId="50" fillId="0" borderId="0"/>
    <xf numFmtId="0" fontId="52" fillId="0" borderId="0"/>
    <xf numFmtId="0" fontId="3" fillId="0" borderId="0"/>
    <xf numFmtId="0" fontId="62" fillId="0" borderId="0" applyBorder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307">
    <xf numFmtId="0" fontId="0" fillId="0" borderId="0" xfId="0"/>
    <xf numFmtId="0" fontId="3" fillId="0" borderId="0" xfId="2"/>
    <xf numFmtId="0" fontId="5" fillId="0" borderId="0" xfId="2" applyFont="1" applyBorder="1"/>
    <xf numFmtId="0" fontId="4" fillId="0" borderId="0" xfId="2" applyFont="1" applyBorder="1"/>
    <xf numFmtId="3" fontId="5" fillId="0" borderId="1" xfId="2" applyNumberFormat="1" applyFont="1" applyFill="1" applyBorder="1" applyAlignment="1"/>
    <xf numFmtId="0" fontId="4" fillId="0" borderId="1" xfId="2" applyFont="1" applyFill="1" applyBorder="1" applyAlignment="1">
      <alignment horizontal="center"/>
    </xf>
    <xf numFmtId="0" fontId="5" fillId="0" borderId="0" xfId="2" applyFont="1" applyBorder="1" applyAlignment="1"/>
    <xf numFmtId="0" fontId="5" fillId="0" borderId="2" xfId="2" applyFont="1" applyBorder="1"/>
    <xf numFmtId="0" fontId="7" fillId="0" borderId="2" xfId="2" applyFont="1" applyBorder="1"/>
    <xf numFmtId="0" fontId="5" fillId="0" borderId="4" xfId="2" applyFont="1" applyBorder="1"/>
    <xf numFmtId="0" fontId="7" fillId="0" borderId="5" xfId="2" applyFont="1" applyBorder="1"/>
    <xf numFmtId="0" fontId="5" fillId="0" borderId="0" xfId="2" applyFont="1"/>
    <xf numFmtId="0" fontId="40" fillId="0" borderId="0" xfId="98" applyFont="1"/>
    <xf numFmtId="0" fontId="4" fillId="0" borderId="0" xfId="98" applyFont="1"/>
    <xf numFmtId="0" fontId="40" fillId="0" borderId="0" xfId="98" applyFont="1" applyBorder="1"/>
    <xf numFmtId="0" fontId="42" fillId="0" borderId="0" xfId="98" applyFont="1" applyBorder="1" applyAlignment="1"/>
    <xf numFmtId="0" fontId="42" fillId="0" borderId="0" xfId="98" applyFont="1" applyBorder="1" applyAlignment="1">
      <alignment horizontal="center"/>
    </xf>
    <xf numFmtId="0" fontId="4" fillId="27" borderId="18" xfId="160" applyFont="1" applyFill="1" applyBorder="1" applyAlignment="1">
      <alignment vertical="center"/>
    </xf>
    <xf numFmtId="0" fontId="4" fillId="27" borderId="21" xfId="160" applyFont="1" applyFill="1" applyBorder="1" applyAlignment="1">
      <alignment vertical="center"/>
    </xf>
    <xf numFmtId="1" fontId="5" fillId="0" borderId="25" xfId="161" applyNumberFormat="1" applyFont="1" applyFill="1" applyBorder="1"/>
    <xf numFmtId="0" fontId="5" fillId="0" borderId="27" xfId="160" applyFont="1" applyBorder="1"/>
    <xf numFmtId="3" fontId="40" fillId="0" borderId="0" xfId="98" applyNumberFormat="1" applyFont="1"/>
    <xf numFmtId="0" fontId="4" fillId="0" borderId="23" xfId="162" applyFont="1" applyFill="1" applyBorder="1"/>
    <xf numFmtId="0" fontId="4" fillId="0" borderId="0" xfId="98" applyFont="1" applyBorder="1"/>
    <xf numFmtId="0" fontId="1" fillId="0" borderId="0" xfId="98"/>
    <xf numFmtId="0" fontId="4" fillId="0" borderId="0" xfId="3" applyFont="1" applyBorder="1"/>
    <xf numFmtId="0" fontId="40" fillId="0" borderId="0" xfId="3" applyFont="1"/>
    <xf numFmtId="0" fontId="1" fillId="0" borderId="0" xfId="3"/>
    <xf numFmtId="0" fontId="3" fillId="0" borderId="0" xfId="90"/>
    <xf numFmtId="0" fontId="5" fillId="0" borderId="0" xfId="90" applyFont="1"/>
    <xf numFmtId="0" fontId="4" fillId="0" borderId="0" xfId="90" applyFont="1" applyBorder="1"/>
    <xf numFmtId="0" fontId="2" fillId="0" borderId="0" xfId="0" applyFont="1"/>
    <xf numFmtId="0" fontId="0" fillId="0" borderId="0" xfId="0" applyFill="1"/>
    <xf numFmtId="0" fontId="45" fillId="0" borderId="0" xfId="0" applyFont="1"/>
    <xf numFmtId="0" fontId="46" fillId="0" borderId="0" xfId="164" applyFont="1" applyAlignment="1" applyProtection="1">
      <alignment horizontal="left" indent="1"/>
      <protection locked="0"/>
    </xf>
    <xf numFmtId="0" fontId="46" fillId="0" borderId="0" xfId="164" applyFont="1" applyAlignment="1">
      <alignment horizontal="left" indent="1"/>
    </xf>
    <xf numFmtId="0" fontId="48" fillId="0" borderId="0" xfId="164" applyFont="1" applyAlignment="1">
      <alignment horizontal="left" indent="1"/>
    </xf>
    <xf numFmtId="0" fontId="5" fillId="0" borderId="0" xfId="160" applyFont="1" applyBorder="1"/>
    <xf numFmtId="0" fontId="4" fillId="0" borderId="0" xfId="162" applyFont="1" applyFill="1" applyBorder="1"/>
    <xf numFmtId="1" fontId="5" fillId="0" borderId="24" xfId="161" applyNumberFormat="1" applyFont="1" applyFill="1" applyBorder="1"/>
    <xf numFmtId="1" fontId="4" fillId="0" borderId="19" xfId="161" applyNumberFormat="1" applyFont="1" applyFill="1" applyBorder="1"/>
    <xf numFmtId="0" fontId="43" fillId="0" borderId="0" xfId="0" applyFont="1"/>
    <xf numFmtId="0" fontId="43" fillId="0" borderId="0" xfId="0" applyFont="1" applyFill="1"/>
    <xf numFmtId="0" fontId="29" fillId="0" borderId="0" xfId="164" applyNumberFormat="1" applyFont="1" applyProtection="1"/>
    <xf numFmtId="0" fontId="5" fillId="0" borderId="0" xfId="163" applyFont="1" applyAlignment="1" applyProtection="1"/>
    <xf numFmtId="0" fontId="40" fillId="0" borderId="0" xfId="0" applyFont="1"/>
    <xf numFmtId="0" fontId="5" fillId="0" borderId="0" xfId="163" applyFont="1" applyFill="1" applyAlignment="1" applyProtection="1"/>
    <xf numFmtId="0" fontId="40" fillId="0" borderId="0" xfId="0" applyFont="1" applyFill="1"/>
    <xf numFmtId="0" fontId="5" fillId="0" borderId="28" xfId="160" applyFont="1" applyBorder="1"/>
    <xf numFmtId="49" fontId="56" fillId="0" borderId="0" xfId="164" applyNumberFormat="1" applyFont="1" applyProtection="1">
      <protection locked="0"/>
    </xf>
    <xf numFmtId="0" fontId="56" fillId="0" borderId="0" xfId="164" applyNumberFormat="1" applyFont="1" applyAlignment="1" applyProtection="1">
      <alignment horizontal="center"/>
      <protection locked="0"/>
    </xf>
    <xf numFmtId="0" fontId="57" fillId="0" borderId="0" xfId="164" applyNumberFormat="1" applyFont="1" applyAlignment="1" applyProtection="1">
      <alignment horizontal="center"/>
      <protection locked="0"/>
    </xf>
    <xf numFmtId="0" fontId="6" fillId="27" borderId="33" xfId="98" applyFont="1" applyFill="1" applyBorder="1" applyAlignment="1">
      <alignment horizontal="center"/>
    </xf>
    <xf numFmtId="0" fontId="6" fillId="27" borderId="34" xfId="98" applyFont="1" applyFill="1" applyBorder="1" applyAlignment="1">
      <alignment horizontal="center"/>
    </xf>
    <xf numFmtId="0" fontId="6" fillId="27" borderId="35" xfId="98" applyFont="1" applyFill="1" applyBorder="1" applyAlignment="1">
      <alignment horizontal="center"/>
    </xf>
    <xf numFmtId="191" fontId="3" fillId="0" borderId="0" xfId="2" applyNumberFormat="1"/>
    <xf numFmtId="168" fontId="5" fillId="0" borderId="0" xfId="1" applyNumberFormat="1" applyFont="1"/>
    <xf numFmtId="168" fontId="5" fillId="0" borderId="0" xfId="1" applyNumberFormat="1" applyFont="1" applyBorder="1"/>
    <xf numFmtId="3" fontId="5" fillId="0" borderId="0" xfId="2" applyNumberFormat="1" applyFont="1"/>
    <xf numFmtId="192" fontId="5" fillId="0" borderId="0" xfId="2" applyNumberFormat="1" applyFont="1"/>
    <xf numFmtId="0" fontId="4" fillId="0" borderId="0" xfId="0" applyFont="1" applyFill="1"/>
    <xf numFmtId="168" fontId="5" fillId="0" borderId="1" xfId="1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0" fontId="5" fillId="0" borderId="24" xfId="160" applyFont="1" applyBorder="1" applyAlignment="1"/>
    <xf numFmtId="0" fontId="5" fillId="0" borderId="26" xfId="160" applyFont="1" applyBorder="1" applyAlignment="1"/>
    <xf numFmtId="0" fontId="58" fillId="0" borderId="26" xfId="0" applyFont="1" applyBorder="1" applyAlignment="1">
      <alignment horizontal="center"/>
    </xf>
    <xf numFmtId="0" fontId="58" fillId="0" borderId="21" xfId="0" applyFont="1" applyBorder="1" applyAlignment="1">
      <alignment horizontal="center"/>
    </xf>
    <xf numFmtId="1" fontId="5" fillId="0" borderId="26" xfId="161" applyNumberFormat="1" applyFont="1" applyFill="1" applyBorder="1" applyAlignment="1">
      <alignment wrapText="1"/>
    </xf>
    <xf numFmtId="0" fontId="4" fillId="0" borderId="30" xfId="162" applyFont="1" applyFill="1" applyBorder="1"/>
    <xf numFmtId="3" fontId="6" fillId="0" borderId="0" xfId="98" applyNumberFormat="1" applyFont="1" applyBorder="1"/>
    <xf numFmtId="0" fontId="5" fillId="0" borderId="21" xfId="160" applyFont="1" applyBorder="1" applyAlignment="1"/>
    <xf numFmtId="1" fontId="5" fillId="0" borderId="24" xfId="161" applyNumberFormat="1" applyFont="1" applyFill="1" applyBorder="1" applyAlignment="1"/>
    <xf numFmtId="1" fontId="5" fillId="0" borderId="26" xfId="161" applyNumberFormat="1" applyFont="1" applyFill="1" applyBorder="1" applyAlignment="1"/>
    <xf numFmtId="1" fontId="5" fillId="0" borderId="21" xfId="161" applyNumberFormat="1" applyFont="1" applyFill="1" applyBorder="1" applyAlignment="1"/>
    <xf numFmtId="0" fontId="5" fillId="0" borderId="0" xfId="160" applyFont="1" applyBorder="1" applyAlignment="1"/>
    <xf numFmtId="3" fontId="6" fillId="0" borderId="20" xfId="98" applyNumberFormat="1" applyFont="1" applyBorder="1" applyAlignment="1"/>
    <xf numFmtId="1" fontId="4" fillId="0" borderId="19" xfId="161" applyNumberFormat="1" applyFont="1" applyFill="1" applyBorder="1" applyAlignment="1"/>
    <xf numFmtId="1" fontId="5" fillId="0" borderId="25" xfId="161" applyNumberFormat="1" applyFont="1" applyFill="1" applyBorder="1" applyAlignment="1"/>
    <xf numFmtId="3" fontId="6" fillId="0" borderId="22" xfId="98" applyNumberFormat="1" applyFont="1" applyBorder="1" applyAlignment="1"/>
    <xf numFmtId="0" fontId="4" fillId="0" borderId="23" xfId="162" applyFont="1" applyFill="1" applyBorder="1" applyAlignment="1"/>
    <xf numFmtId="3" fontId="40" fillId="0" borderId="0" xfId="98" applyNumberFormat="1" applyFont="1" applyBorder="1" applyAlignment="1"/>
    <xf numFmtId="4" fontId="40" fillId="0" borderId="31" xfId="98" applyNumberFormat="1" applyFont="1" applyBorder="1" applyAlignment="1"/>
    <xf numFmtId="4" fontId="40" fillId="0" borderId="36" xfId="98" applyNumberFormat="1" applyFont="1" applyBorder="1" applyAlignment="1"/>
    <xf numFmtId="4" fontId="6" fillId="0" borderId="32" xfId="98" applyNumberFormat="1" applyFont="1" applyBorder="1" applyAlignment="1"/>
    <xf numFmtId="1" fontId="4" fillId="0" borderId="31" xfId="161" applyNumberFormat="1" applyFont="1" applyFill="1" applyBorder="1" applyAlignment="1"/>
    <xf numFmtId="1" fontId="5" fillId="0" borderId="36" xfId="161" applyNumberFormat="1" applyFont="1" applyFill="1" applyBorder="1" applyAlignment="1"/>
    <xf numFmtId="0" fontId="4" fillId="0" borderId="32" xfId="162" applyFont="1" applyFill="1" applyBorder="1" applyAlignment="1"/>
    <xf numFmtId="4" fontId="40" fillId="0" borderId="0" xfId="98" applyNumberFormat="1" applyFont="1" applyBorder="1" applyAlignment="1"/>
    <xf numFmtId="4" fontId="6" fillId="0" borderId="22" xfId="98" applyNumberFormat="1" applyFont="1" applyBorder="1" applyAlignment="1"/>
    <xf numFmtId="4" fontId="40" fillId="0" borderId="20" xfId="98" applyNumberFormat="1" applyFont="1" applyBorder="1"/>
    <xf numFmtId="4" fontId="40" fillId="0" borderId="36" xfId="98" applyNumberFormat="1" applyFont="1" applyBorder="1"/>
    <xf numFmtId="4" fontId="40" fillId="0" borderId="0" xfId="98" applyNumberFormat="1" applyFont="1" applyBorder="1"/>
    <xf numFmtId="0" fontId="6" fillId="27" borderId="37" xfId="98" applyFont="1" applyFill="1" applyBorder="1" applyAlignment="1">
      <alignment horizontal="center"/>
    </xf>
    <xf numFmtId="4" fontId="40" fillId="0" borderId="20" xfId="98" applyNumberFormat="1" applyFont="1" applyBorder="1" applyAlignment="1"/>
    <xf numFmtId="4" fontId="3" fillId="0" borderId="0" xfId="90" applyNumberFormat="1"/>
    <xf numFmtId="49" fontId="58" fillId="0" borderId="24" xfId="0" applyNumberFormat="1" applyFont="1" applyBorder="1" applyAlignment="1">
      <alignment horizontal="center"/>
    </xf>
    <xf numFmtId="49" fontId="58" fillId="0" borderId="26" xfId="0" applyNumberFormat="1" applyFont="1" applyBorder="1" applyAlignment="1">
      <alignment horizontal="center"/>
    </xf>
    <xf numFmtId="4" fontId="6" fillId="0" borderId="31" xfId="98" applyNumberFormat="1" applyFont="1" applyBorder="1" applyAlignment="1"/>
    <xf numFmtId="4" fontId="6" fillId="0" borderId="20" xfId="98" applyNumberFormat="1" applyFont="1" applyBorder="1" applyAlignment="1"/>
    <xf numFmtId="1" fontId="4" fillId="0" borderId="24" xfId="161" applyNumberFormat="1" applyFont="1" applyFill="1" applyBorder="1" applyAlignment="1"/>
    <xf numFmtId="0" fontId="4" fillId="0" borderId="21" xfId="162" applyFont="1" applyFill="1" applyBorder="1" applyAlignment="1"/>
    <xf numFmtId="168" fontId="5" fillId="0" borderId="3" xfId="1" applyNumberFormat="1" applyFont="1" applyFill="1" applyBorder="1"/>
    <xf numFmtId="0" fontId="5" fillId="0" borderId="3" xfId="2" applyFont="1" applyFill="1" applyBorder="1" applyAlignment="1">
      <alignment horizontal="center" vertical="center" wrapText="1"/>
    </xf>
    <xf numFmtId="193" fontId="5" fillId="0" borderId="0" xfId="2" applyNumberFormat="1" applyFont="1"/>
    <xf numFmtId="1" fontId="5" fillId="0" borderId="36" xfId="161" applyNumberFormat="1" applyFont="1" applyFill="1" applyBorder="1"/>
    <xf numFmtId="0" fontId="4" fillId="0" borderId="32" xfId="162" applyFont="1" applyFill="1" applyBorder="1"/>
    <xf numFmtId="1" fontId="5" fillId="0" borderId="31" xfId="161" applyNumberFormat="1" applyFont="1" applyFill="1" applyBorder="1" applyAlignment="1"/>
    <xf numFmtId="0" fontId="6" fillId="27" borderId="21" xfId="98" applyFont="1" applyFill="1" applyBorder="1" applyAlignment="1">
      <alignment horizontal="center"/>
    </xf>
    <xf numFmtId="1" fontId="40" fillId="0" borderId="0" xfId="98" applyNumberFormat="1" applyFont="1"/>
    <xf numFmtId="168" fontId="5" fillId="0" borderId="0" xfId="1" applyNumberFormat="1" applyFont="1" applyFill="1" applyBorder="1" applyAlignment="1"/>
    <xf numFmtId="168" fontId="4" fillId="0" borderId="31" xfId="1" applyNumberFormat="1" applyFont="1" applyFill="1" applyBorder="1" applyAlignment="1"/>
    <xf numFmtId="168" fontId="5" fillId="0" borderId="36" xfId="1" applyNumberFormat="1" applyFont="1" applyFill="1" applyBorder="1" applyAlignment="1"/>
    <xf numFmtId="168" fontId="4" fillId="0" borderId="32" xfId="1" applyNumberFormat="1" applyFont="1" applyFill="1" applyBorder="1" applyAlignment="1"/>
    <xf numFmtId="168" fontId="4" fillId="0" borderId="0" xfId="1" applyNumberFormat="1" applyFont="1" applyFill="1" applyBorder="1"/>
    <xf numFmtId="168" fontId="40" fillId="0" borderId="0" xfId="1" applyNumberFormat="1" applyFont="1"/>
    <xf numFmtId="0" fontId="4" fillId="0" borderId="28" xfId="162" applyFont="1" applyFill="1" applyBorder="1" applyAlignment="1">
      <alignment vertical="center"/>
    </xf>
    <xf numFmtId="0" fontId="4" fillId="0" borderId="30" xfId="162" applyFont="1" applyFill="1" applyBorder="1" applyAlignment="1">
      <alignment vertical="center"/>
    </xf>
    <xf numFmtId="168" fontId="6" fillId="0" borderId="20" xfId="1" applyNumberFormat="1" applyFont="1" applyBorder="1"/>
    <xf numFmtId="168" fontId="40" fillId="0" borderId="0" xfId="1" applyNumberFormat="1" applyFont="1" applyBorder="1"/>
    <xf numFmtId="168" fontId="6" fillId="0" borderId="22" xfId="1" applyNumberFormat="1" applyFont="1" applyBorder="1"/>
    <xf numFmtId="168" fontId="4" fillId="0" borderId="20" xfId="1" applyNumberFormat="1" applyFont="1" applyFill="1" applyBorder="1" applyAlignment="1"/>
    <xf numFmtId="168" fontId="4" fillId="0" borderId="22" xfId="1" applyNumberFormat="1" applyFont="1" applyFill="1" applyBorder="1" applyAlignment="1"/>
    <xf numFmtId="0" fontId="40" fillId="0" borderId="0" xfId="98" applyFont="1" applyFill="1"/>
    <xf numFmtId="0" fontId="1" fillId="0" borderId="0" xfId="98" applyFill="1"/>
    <xf numFmtId="0" fontId="40" fillId="0" borderId="0" xfId="98" applyFont="1" applyFill="1" applyAlignment="1">
      <alignment horizontal="right"/>
    </xf>
    <xf numFmtId="0" fontId="40" fillId="0" borderId="0" xfId="98" applyFont="1" applyFill="1" applyBorder="1"/>
    <xf numFmtId="0" fontId="47" fillId="0" borderId="0" xfId="164" applyFont="1" applyAlignment="1" applyProtection="1">
      <alignment horizontal="left" indent="1"/>
      <protection locked="0"/>
    </xf>
    <xf numFmtId="0" fontId="60" fillId="0" borderId="0" xfId="164" applyFont="1" applyAlignment="1" applyProtection="1">
      <alignment horizontal="left" indent="1"/>
      <protection locked="0"/>
    </xf>
    <xf numFmtId="0" fontId="3" fillId="0" borderId="0" xfId="2"/>
    <xf numFmtId="0" fontId="46" fillId="0" borderId="0" xfId="164" applyFont="1" applyAlignment="1" applyProtection="1">
      <alignment horizontal="left" indent="1"/>
      <protection locked="0"/>
    </xf>
    <xf numFmtId="0" fontId="46" fillId="0" borderId="0" xfId="164" applyFont="1" applyAlignment="1">
      <alignment horizontal="left" indent="1"/>
    </xf>
    <xf numFmtId="0" fontId="57" fillId="0" borderId="0" xfId="164" applyNumberFormat="1" applyFont="1" applyAlignment="1" applyProtection="1">
      <alignment horizontal="center"/>
      <protection locked="0"/>
    </xf>
    <xf numFmtId="0" fontId="42" fillId="0" borderId="0" xfId="90" applyFont="1" applyBorder="1" applyAlignment="1">
      <alignment horizontal="right"/>
    </xf>
    <xf numFmtId="168" fontId="0" fillId="0" borderId="0" xfId="1" applyNumberFormat="1" applyFont="1"/>
    <xf numFmtId="168" fontId="0" fillId="0" borderId="0" xfId="0" applyNumberFormat="1"/>
    <xf numFmtId="168" fontId="5" fillId="0" borderId="3" xfId="1" applyNumberFormat="1" applyFont="1" applyFill="1" applyBorder="1" applyAlignment="1">
      <alignment horizontal="center" vertical="center" wrapText="1"/>
    </xf>
    <xf numFmtId="168" fontId="5" fillId="0" borderId="1" xfId="1" applyNumberFormat="1" applyFont="1" applyFill="1" applyBorder="1" applyAlignment="1"/>
    <xf numFmtId="168" fontId="5" fillId="0" borderId="0" xfId="1" applyNumberFormat="1" applyFont="1" applyFill="1" applyBorder="1" applyAlignment="1">
      <alignment horizontal="right"/>
    </xf>
    <xf numFmtId="168" fontId="40" fillId="0" borderId="0" xfId="98" applyNumberFormat="1" applyFont="1"/>
    <xf numFmtId="37" fontId="40" fillId="0" borderId="0" xfId="98" applyNumberFormat="1" applyFont="1" applyBorder="1"/>
    <xf numFmtId="2" fontId="40" fillId="0" borderId="0" xfId="98" applyNumberFormat="1" applyFont="1" applyBorder="1" applyAlignment="1"/>
    <xf numFmtId="2" fontId="40" fillId="0" borderId="20" xfId="98" applyNumberFormat="1" applyFont="1" applyBorder="1" applyAlignment="1"/>
    <xf numFmtId="39" fontId="40" fillId="0" borderId="0" xfId="98" applyNumberFormat="1" applyFont="1"/>
    <xf numFmtId="0" fontId="4" fillId="0" borderId="38" xfId="2" applyFont="1" applyFill="1" applyBorder="1" applyAlignment="1">
      <alignment horizontal="center"/>
    </xf>
    <xf numFmtId="0" fontId="6" fillId="27" borderId="23" xfId="98" applyFont="1" applyFill="1" applyBorder="1" applyAlignment="1">
      <alignment horizontal="center"/>
    </xf>
    <xf numFmtId="0" fontId="3" fillId="0" borderId="0" xfId="2" applyFill="1"/>
    <xf numFmtId="0" fontId="42" fillId="0" borderId="0" xfId="98" applyFont="1" applyFill="1" applyBorder="1" applyAlignment="1"/>
    <xf numFmtId="3" fontId="40" fillId="0" borderId="0" xfId="98" applyNumberFormat="1" applyFont="1" applyFill="1"/>
    <xf numFmtId="0" fontId="5" fillId="0" borderId="0" xfId="2" applyFont="1" applyFill="1"/>
    <xf numFmtId="168" fontId="40" fillId="0" borderId="0" xfId="98" applyNumberFormat="1" applyFont="1" applyFill="1"/>
    <xf numFmtId="2" fontId="40" fillId="0" borderId="20" xfId="98" applyNumberFormat="1" applyFont="1" applyFill="1" applyBorder="1" applyAlignment="1"/>
    <xf numFmtId="2" fontId="40" fillId="0" borderId="0" xfId="98" applyNumberFormat="1" applyFont="1" applyFill="1" applyBorder="1" applyAlignment="1"/>
    <xf numFmtId="1" fontId="5" fillId="0" borderId="0" xfId="161" applyNumberFormat="1" applyFont="1" applyFill="1" applyBorder="1" applyAlignment="1">
      <alignment wrapText="1"/>
    </xf>
    <xf numFmtId="167" fontId="5" fillId="0" borderId="0" xfId="1" applyFont="1" applyFill="1" applyBorder="1" applyAlignment="1">
      <alignment wrapText="1"/>
    </xf>
    <xf numFmtId="0" fontId="61" fillId="0" borderId="0" xfId="98" applyFont="1"/>
    <xf numFmtId="168" fontId="4" fillId="0" borderId="0" xfId="0" applyNumberFormat="1" applyFont="1" applyFill="1"/>
    <xf numFmtId="2" fontId="6" fillId="0" borderId="20" xfId="98" applyNumberFormat="1" applyFont="1" applyBorder="1" applyAlignment="1"/>
    <xf numFmtId="2" fontId="6" fillId="0" borderId="22" xfId="98" applyNumberFormat="1" applyFont="1" applyBorder="1" applyAlignment="1"/>
    <xf numFmtId="37" fontId="40" fillId="0" borderId="0" xfId="98" applyNumberFormat="1" applyFont="1" applyBorder="1" applyAlignment="1"/>
    <xf numFmtId="168" fontId="5" fillId="0" borderId="32" xfId="1" applyNumberFormat="1" applyFont="1" applyFill="1" applyBorder="1" applyAlignment="1"/>
    <xf numFmtId="168" fontId="5" fillId="0" borderId="22" xfId="1" applyNumberFormat="1" applyFont="1" applyFill="1" applyBorder="1" applyAlignment="1"/>
    <xf numFmtId="3" fontId="40" fillId="0" borderId="22" xfId="98" applyNumberFormat="1" applyFont="1" applyBorder="1" applyAlignment="1"/>
    <xf numFmtId="37" fontId="40" fillId="0" borderId="22" xfId="98" applyNumberFormat="1" applyFont="1" applyBorder="1" applyAlignment="1"/>
    <xf numFmtId="167" fontId="5" fillId="0" borderId="0" xfId="1" applyFont="1" applyFill="1" applyBorder="1"/>
    <xf numFmtId="167" fontId="40" fillId="0" borderId="0" xfId="1" applyFont="1"/>
    <xf numFmtId="167" fontId="3" fillId="0" borderId="0" xfId="1" applyFont="1"/>
    <xf numFmtId="194" fontId="40" fillId="0" borderId="0" xfId="1" applyNumberFormat="1" applyFont="1"/>
    <xf numFmtId="168" fontId="40" fillId="0" borderId="0" xfId="98" applyNumberFormat="1" applyFont="1" applyBorder="1"/>
    <xf numFmtId="167" fontId="5" fillId="0" borderId="1" xfId="1" applyFont="1" applyFill="1" applyBorder="1" applyAlignment="1"/>
    <xf numFmtId="167" fontId="65" fillId="0" borderId="0" xfId="1" applyFont="1"/>
    <xf numFmtId="167" fontId="65" fillId="0" borderId="0" xfId="1" applyFont="1" applyBorder="1"/>
    <xf numFmtId="167" fontId="64" fillId="0" borderId="0" xfId="1" applyFont="1" applyBorder="1"/>
    <xf numFmtId="167" fontId="66" fillId="0" borderId="0" xfId="1" applyFont="1"/>
    <xf numFmtId="167" fontId="65" fillId="0" borderId="0" xfId="1" applyFont="1" applyFill="1"/>
    <xf numFmtId="167" fontId="5" fillId="0" borderId="1" xfId="1" applyFont="1" applyFill="1" applyBorder="1" applyAlignment="1">
      <alignment horizontal="right"/>
    </xf>
    <xf numFmtId="167" fontId="40" fillId="0" borderId="0" xfId="1" applyNumberFormat="1" applyFont="1"/>
    <xf numFmtId="0" fontId="4" fillId="0" borderId="3" xfId="2" applyFont="1" applyFill="1" applyBorder="1" applyAlignment="1">
      <alignment horizontal="center"/>
    </xf>
    <xf numFmtId="167" fontId="5" fillId="0" borderId="3" xfId="1" applyFont="1" applyFill="1" applyBorder="1" applyAlignment="1">
      <alignment horizontal="center" vertical="center" wrapText="1"/>
    </xf>
    <xf numFmtId="0" fontId="4" fillId="0" borderId="27" xfId="162" applyFont="1" applyFill="1" applyBorder="1"/>
    <xf numFmtId="168" fontId="40" fillId="0" borderId="31" xfId="1" applyNumberFormat="1" applyFont="1" applyBorder="1"/>
    <xf numFmtId="168" fontId="40" fillId="0" borderId="20" xfId="1" applyNumberFormat="1" applyFont="1" applyBorder="1"/>
    <xf numFmtId="168" fontId="40" fillId="0" borderId="20" xfId="1" applyNumberFormat="1" applyFont="1" applyFill="1" applyBorder="1"/>
    <xf numFmtId="168" fontId="40" fillId="0" borderId="36" xfId="1" applyNumberFormat="1" applyFont="1" applyBorder="1"/>
    <xf numFmtId="168" fontId="40" fillId="0" borderId="0" xfId="1" applyNumberFormat="1" applyFont="1" applyFill="1" applyBorder="1"/>
    <xf numFmtId="168" fontId="40" fillId="0" borderId="29" xfId="1" applyNumberFormat="1" applyFont="1" applyBorder="1"/>
    <xf numFmtId="168" fontId="40" fillId="0" borderId="30" xfId="1" applyNumberFormat="1" applyFont="1" applyBorder="1"/>
    <xf numFmtId="168" fontId="40" fillId="0" borderId="30" xfId="1" applyNumberFormat="1" applyFont="1" applyFill="1" applyBorder="1"/>
    <xf numFmtId="168" fontId="40" fillId="0" borderId="28" xfId="1" applyNumberFormat="1" applyFont="1" applyFill="1" applyBorder="1"/>
    <xf numFmtId="0" fontId="6" fillId="27" borderId="32" xfId="98" applyFont="1" applyFill="1" applyBorder="1" applyAlignment="1">
      <alignment horizontal="center"/>
    </xf>
    <xf numFmtId="0" fontId="4" fillId="27" borderId="24" xfId="161" applyFont="1" applyFill="1" applyBorder="1" applyAlignment="1">
      <alignment vertical="center" wrapText="1"/>
    </xf>
    <xf numFmtId="0" fontId="4" fillId="27" borderId="21" xfId="161" applyFont="1" applyFill="1" applyBorder="1" applyAlignment="1">
      <alignment vertical="center" wrapText="1"/>
    </xf>
    <xf numFmtId="167" fontId="4" fillId="0" borderId="31" xfId="1" applyNumberFormat="1" applyFont="1" applyFill="1" applyBorder="1" applyAlignment="1"/>
    <xf numFmtId="167" fontId="4" fillId="0" borderId="20" xfId="1" applyNumberFormat="1" applyFont="1" applyFill="1" applyBorder="1" applyAlignment="1"/>
    <xf numFmtId="167" fontId="6" fillId="0" borderId="20" xfId="1" applyNumberFormat="1" applyFont="1" applyBorder="1" applyAlignment="1"/>
    <xf numFmtId="167" fontId="5" fillId="0" borderId="36" xfId="1" applyNumberFormat="1" applyFont="1" applyFill="1" applyBorder="1" applyAlignment="1"/>
    <xf numFmtId="167" fontId="5" fillId="0" borderId="0" xfId="1" applyNumberFormat="1" applyFont="1" applyFill="1" applyBorder="1" applyAlignment="1"/>
    <xf numFmtId="167" fontId="40" fillId="0" borderId="0" xfId="1" applyNumberFormat="1" applyFont="1" applyBorder="1" applyAlignment="1"/>
    <xf numFmtId="167" fontId="4" fillId="0" borderId="32" xfId="1" applyNumberFormat="1" applyFont="1" applyFill="1" applyBorder="1" applyAlignment="1"/>
    <xf numFmtId="167" fontId="4" fillId="0" borderId="22" xfId="1" applyNumberFormat="1" applyFont="1" applyFill="1" applyBorder="1" applyAlignment="1"/>
    <xf numFmtId="167" fontId="6" fillId="0" borderId="22" xfId="1" applyNumberFormat="1" applyFont="1" applyBorder="1" applyAlignment="1"/>
    <xf numFmtId="4" fontId="40" fillId="0" borderId="31" xfId="98" applyNumberFormat="1" applyFont="1" applyBorder="1"/>
    <xf numFmtId="4" fontId="40" fillId="0" borderId="32" xfId="98" applyNumberFormat="1" applyFont="1" applyBorder="1"/>
    <xf numFmtId="4" fontId="40" fillId="0" borderId="22" xfId="98" applyNumberFormat="1" applyFont="1" applyBorder="1"/>
    <xf numFmtId="0" fontId="4" fillId="2" borderId="1" xfId="2" applyFont="1" applyFill="1" applyBorder="1" applyAlignment="1">
      <alignment horizontal="center" vertical="center" wrapText="1"/>
    </xf>
    <xf numFmtId="167" fontId="1" fillId="0" borderId="0" xfId="1"/>
    <xf numFmtId="168" fontId="40" fillId="0" borderId="32" xfId="1" applyNumberFormat="1" applyFont="1" applyBorder="1"/>
    <xf numFmtId="168" fontId="40" fillId="0" borderId="22" xfId="1" applyNumberFormat="1" applyFont="1" applyBorder="1"/>
    <xf numFmtId="168" fontId="40" fillId="0" borderId="22" xfId="1" applyNumberFormat="1" applyFont="1" applyFill="1" applyBorder="1"/>
    <xf numFmtId="0" fontId="6" fillId="27" borderId="44" xfId="98" applyFont="1" applyFill="1" applyBorder="1" applyAlignment="1">
      <alignment horizontal="center"/>
    </xf>
    <xf numFmtId="168" fontId="6" fillId="0" borderId="31" xfId="1" applyNumberFormat="1" applyFont="1" applyBorder="1"/>
    <xf numFmtId="168" fontId="6" fillId="0" borderId="20" xfId="1" applyNumberFormat="1" applyFont="1" applyFill="1" applyBorder="1"/>
    <xf numFmtId="168" fontId="6" fillId="0" borderId="32" xfId="1" applyNumberFormat="1" applyFont="1" applyBorder="1"/>
    <xf numFmtId="168" fontId="6" fillId="0" borderId="22" xfId="1" applyNumberFormat="1" applyFont="1" applyFill="1" applyBorder="1"/>
    <xf numFmtId="0" fontId="4" fillId="0" borderId="1" xfId="2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vertical="center"/>
    </xf>
    <xf numFmtId="167" fontId="5" fillId="0" borderId="1" xfId="1" applyFont="1" applyFill="1" applyBorder="1" applyAlignment="1">
      <alignment vertical="center"/>
    </xf>
    <xf numFmtId="0" fontId="65" fillId="0" borderId="0" xfId="2" applyFont="1" applyFill="1" applyBorder="1" applyAlignment="1">
      <alignment horizontal="left"/>
    </xf>
    <xf numFmtId="168" fontId="5" fillId="0" borderId="1" xfId="1" applyNumberFormat="1" applyFont="1" applyFill="1" applyBorder="1" applyAlignment="1">
      <alignment horizontal="right" vertical="center"/>
    </xf>
    <xf numFmtId="3" fontId="5" fillId="0" borderId="1" xfId="53" applyNumberFormat="1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/>
    </xf>
    <xf numFmtId="3" fontId="4" fillId="2" borderId="1" xfId="2" applyNumberFormat="1" applyFont="1" applyFill="1" applyBorder="1" applyAlignment="1">
      <alignment horizontal="center"/>
    </xf>
    <xf numFmtId="3" fontId="4" fillId="2" borderId="1" xfId="2" applyNumberFormat="1" applyFont="1" applyFill="1" applyBorder="1" applyAlignment="1"/>
    <xf numFmtId="168" fontId="4" fillId="0" borderId="1" xfId="1" applyNumberFormat="1" applyFont="1" applyFill="1" applyBorder="1"/>
    <xf numFmtId="168" fontId="40" fillId="0" borderId="1" xfId="1" applyNumberFormat="1" applyFont="1" applyBorder="1" applyAlignment="1">
      <alignment horizontal="right"/>
    </xf>
    <xf numFmtId="3" fontId="5" fillId="0" borderId="1" xfId="158" applyNumberFormat="1" applyFont="1" applyBorder="1"/>
    <xf numFmtId="3" fontId="5" fillId="0" borderId="1" xfId="2" applyNumberFormat="1" applyFont="1" applyFill="1" applyBorder="1"/>
    <xf numFmtId="0" fontId="42" fillId="0" borderId="0" xfId="98" applyFont="1" applyFill="1" applyBorder="1" applyAlignment="1">
      <alignment horizontal="center"/>
    </xf>
    <xf numFmtId="0" fontId="6" fillId="28" borderId="21" xfId="98" applyFont="1" applyFill="1" applyBorder="1" applyAlignment="1">
      <alignment horizontal="center"/>
    </xf>
    <xf numFmtId="0" fontId="6" fillId="28" borderId="23" xfId="98" applyFont="1" applyFill="1" applyBorder="1" applyAlignment="1">
      <alignment horizontal="center"/>
    </xf>
    <xf numFmtId="0" fontId="49" fillId="0" borderId="0" xfId="2" applyFont="1" applyFill="1" applyBorder="1" applyAlignment="1">
      <alignment horizontal="left"/>
    </xf>
    <xf numFmtId="1" fontId="5" fillId="0" borderId="19" xfId="161" applyNumberFormat="1" applyFont="1" applyFill="1" applyBorder="1"/>
    <xf numFmtId="1" fontId="5" fillId="0" borderId="25" xfId="161" applyNumberFormat="1" applyFont="1" applyFill="1" applyBorder="1" applyAlignment="1">
      <alignment wrapText="1"/>
    </xf>
    <xf numFmtId="168" fontId="40" fillId="0" borderId="19" xfId="1" applyNumberFormat="1" applyFont="1" applyFill="1" applyBorder="1"/>
    <xf numFmtId="168" fontId="40" fillId="0" borderId="25" xfId="1" applyNumberFormat="1" applyFont="1" applyFill="1" applyBorder="1"/>
    <xf numFmtId="168" fontId="40" fillId="0" borderId="23" xfId="1" applyNumberFormat="1" applyFont="1" applyFill="1" applyBorder="1"/>
    <xf numFmtId="3" fontId="6" fillId="0" borderId="20" xfId="98" applyNumberFormat="1" applyFont="1" applyBorder="1" applyAlignment="1">
      <alignment horizontal="right" vertical="center"/>
    </xf>
    <xf numFmtId="3" fontId="6" fillId="0" borderId="19" xfId="98" applyNumberFormat="1" applyFont="1" applyBorder="1" applyAlignment="1">
      <alignment horizontal="right" vertical="center"/>
    </xf>
    <xf numFmtId="3" fontId="40" fillId="0" borderId="25" xfId="98" applyNumberFormat="1" applyFont="1" applyFill="1" applyBorder="1" applyAlignment="1">
      <alignment horizontal="right" vertical="center"/>
    </xf>
    <xf numFmtId="3" fontId="6" fillId="0" borderId="22" xfId="98" applyNumberFormat="1" applyFont="1" applyBorder="1" applyAlignment="1">
      <alignment horizontal="right" vertical="center"/>
    </xf>
    <xf numFmtId="3" fontId="6" fillId="0" borderId="23" xfId="98" applyNumberFormat="1" applyFont="1" applyBorder="1" applyAlignment="1">
      <alignment horizontal="right" vertical="center"/>
    </xf>
    <xf numFmtId="167" fontId="42" fillId="0" borderId="0" xfId="1" applyFont="1" applyBorder="1" applyAlignment="1"/>
    <xf numFmtId="3" fontId="42" fillId="0" borderId="0" xfId="98" applyNumberFormat="1" applyFont="1" applyBorder="1" applyAlignment="1">
      <alignment horizontal="right"/>
    </xf>
    <xf numFmtId="39" fontId="63" fillId="0" borderId="0" xfId="98" applyNumberFormat="1" applyFont="1"/>
    <xf numFmtId="0" fontId="63" fillId="0" borderId="0" xfId="98" applyFont="1"/>
    <xf numFmtId="168" fontId="62" fillId="0" borderId="0" xfId="1" applyNumberFormat="1" applyFont="1" applyFill="1" applyAlignment="1" applyProtection="1"/>
    <xf numFmtId="195" fontId="40" fillId="0" borderId="0" xfId="209" applyNumberFormat="1" applyFont="1"/>
    <xf numFmtId="1" fontId="4" fillId="0" borderId="36" xfId="161" applyNumberFormat="1" applyFont="1" applyFill="1" applyBorder="1"/>
    <xf numFmtId="3" fontId="40" fillId="0" borderId="20" xfId="98" applyNumberFormat="1" applyFont="1" applyBorder="1" applyAlignment="1">
      <alignment horizontal="right" vertical="center"/>
    </xf>
    <xf numFmtId="3" fontId="40" fillId="0" borderId="19" xfId="98" applyNumberFormat="1" applyFont="1" applyBorder="1" applyAlignment="1">
      <alignment horizontal="right" vertical="center"/>
    </xf>
    <xf numFmtId="3" fontId="40" fillId="0" borderId="0" xfId="98" applyNumberFormat="1" applyFont="1" applyBorder="1" applyAlignment="1">
      <alignment horizontal="right" vertical="center"/>
    </xf>
    <xf numFmtId="3" fontId="40" fillId="0" borderId="25" xfId="98" applyNumberFormat="1" applyFont="1" applyBorder="1" applyAlignment="1">
      <alignment horizontal="right" vertical="center"/>
    </xf>
    <xf numFmtId="3" fontId="40" fillId="0" borderId="22" xfId="98" applyNumberFormat="1" applyFont="1" applyBorder="1" applyAlignment="1">
      <alignment horizontal="right" vertical="center"/>
    </xf>
    <xf numFmtId="3" fontId="40" fillId="0" borderId="23" xfId="98" applyNumberFormat="1" applyFont="1" applyBorder="1" applyAlignment="1">
      <alignment horizontal="right" vertical="center"/>
    </xf>
    <xf numFmtId="2" fontId="40" fillId="0" borderId="20" xfId="98" applyNumberFormat="1" applyFont="1" applyBorder="1" applyAlignment="1">
      <alignment horizontal="center" vertical="center"/>
    </xf>
    <xf numFmtId="2" fontId="40" fillId="0" borderId="0" xfId="98" applyNumberFormat="1" applyFont="1" applyBorder="1" applyAlignment="1">
      <alignment horizontal="center" vertical="center"/>
    </xf>
    <xf numFmtId="2" fontId="40" fillId="0" borderId="25" xfId="98" applyNumberFormat="1" applyFont="1" applyBorder="1" applyAlignment="1">
      <alignment horizontal="center" vertical="center"/>
    </xf>
    <xf numFmtId="2" fontId="6" fillId="0" borderId="20" xfId="98" applyNumberFormat="1" applyFont="1" applyBorder="1" applyAlignment="1">
      <alignment horizontal="center" vertical="center"/>
    </xf>
    <xf numFmtId="2" fontId="6" fillId="0" borderId="19" xfId="98" applyNumberFormat="1" applyFont="1" applyBorder="1" applyAlignment="1">
      <alignment horizontal="center" vertical="center"/>
    </xf>
    <xf numFmtId="2" fontId="6" fillId="0" borderId="22" xfId="98" applyNumberFormat="1" applyFont="1" applyBorder="1" applyAlignment="1">
      <alignment horizontal="center" vertical="center"/>
    </xf>
    <xf numFmtId="2" fontId="6" fillId="0" borderId="23" xfId="98" applyNumberFormat="1" applyFont="1" applyBorder="1" applyAlignment="1">
      <alignment horizontal="center" vertical="center"/>
    </xf>
    <xf numFmtId="0" fontId="42" fillId="0" borderId="0" xfId="98" applyFont="1" applyBorder="1" applyAlignment="1">
      <alignment horizontal="right"/>
    </xf>
    <xf numFmtId="0" fontId="42" fillId="0" borderId="0" xfId="98" applyFont="1"/>
    <xf numFmtId="0" fontId="40" fillId="0" borderId="0" xfId="210" applyFont="1"/>
    <xf numFmtId="0" fontId="1" fillId="0" borderId="0" xfId="210"/>
    <xf numFmtId="0" fontId="6" fillId="29" borderId="21" xfId="211" applyFont="1" applyFill="1" applyBorder="1" applyAlignment="1">
      <alignment horizontal="center"/>
    </xf>
    <xf numFmtId="0" fontId="6" fillId="29" borderId="23" xfId="211" applyFont="1" applyFill="1" applyBorder="1" applyAlignment="1">
      <alignment horizontal="center"/>
    </xf>
    <xf numFmtId="2" fontId="40" fillId="0" borderId="0" xfId="211" applyNumberFormat="1" applyFont="1" applyBorder="1" applyAlignment="1">
      <alignment horizontal="center" vertical="center"/>
    </xf>
    <xf numFmtId="0" fontId="67" fillId="0" borderId="0" xfId="90" applyFont="1" applyBorder="1" applyAlignment="1"/>
    <xf numFmtId="2" fontId="40" fillId="0" borderId="0" xfId="98" applyNumberFormat="1" applyFont="1" applyBorder="1" applyAlignment="1">
      <alignment horizontal="center"/>
    </xf>
    <xf numFmtId="2" fontId="6" fillId="0" borderId="20" xfId="98" applyNumberFormat="1" applyFont="1" applyBorder="1" applyAlignment="1">
      <alignment horizontal="center"/>
    </xf>
    <xf numFmtId="2" fontId="6" fillId="0" borderId="19" xfId="98" applyNumberFormat="1" applyFont="1" applyBorder="1" applyAlignment="1">
      <alignment horizontal="center"/>
    </xf>
    <xf numFmtId="2" fontId="40" fillId="0" borderId="25" xfId="98" applyNumberFormat="1" applyFont="1" applyBorder="1" applyAlignment="1">
      <alignment horizontal="center"/>
    </xf>
    <xf numFmtId="2" fontId="6" fillId="0" borderId="22" xfId="98" applyNumberFormat="1" applyFont="1" applyBorder="1" applyAlignment="1">
      <alignment horizontal="center"/>
    </xf>
    <xf numFmtId="2" fontId="6" fillId="0" borderId="23" xfId="98" applyNumberFormat="1" applyFont="1" applyBorder="1" applyAlignment="1">
      <alignment horizontal="center"/>
    </xf>
    <xf numFmtId="0" fontId="42" fillId="0" borderId="0" xfId="211" applyFont="1" applyAlignment="1">
      <alignment horizontal="right"/>
    </xf>
    <xf numFmtId="0" fontId="53" fillId="0" borderId="0" xfId="164" applyFont="1" applyBorder="1" applyAlignment="1">
      <alignment horizontal="center" vertical="center"/>
    </xf>
    <xf numFmtId="0" fontId="54" fillId="0" borderId="0" xfId="164" applyFont="1" applyBorder="1" applyAlignment="1">
      <alignment horizontal="center" vertical="center"/>
    </xf>
    <xf numFmtId="0" fontId="55" fillId="0" borderId="0" xfId="2" applyFont="1" applyAlignment="1">
      <alignment horizont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2" xfId="2" applyFont="1" applyFill="1" applyBorder="1" applyAlignment="1">
      <alignment horizontal="center" vertical="center" wrapText="1"/>
    </xf>
    <xf numFmtId="0" fontId="4" fillId="2" borderId="43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7" borderId="24" xfId="161" applyFont="1" applyFill="1" applyBorder="1" applyAlignment="1">
      <alignment horizontal="center" vertical="center" wrapText="1"/>
    </xf>
    <xf numFmtId="0" fontId="4" fillId="27" borderId="21" xfId="161" applyFont="1" applyFill="1" applyBorder="1" applyAlignment="1">
      <alignment horizontal="center" vertical="center" wrapText="1"/>
    </xf>
    <xf numFmtId="0" fontId="6" fillId="27" borderId="29" xfId="98" applyFont="1" applyFill="1" applyBorder="1" applyAlignment="1">
      <alignment horizontal="center" wrapText="1"/>
    </xf>
    <xf numFmtId="0" fontId="6" fillId="27" borderId="30" xfId="98" applyFont="1" applyFill="1" applyBorder="1" applyAlignment="1">
      <alignment horizontal="center" wrapText="1"/>
    </xf>
    <xf numFmtId="0" fontId="6" fillId="27" borderId="28" xfId="98" applyFont="1" applyFill="1" applyBorder="1" applyAlignment="1">
      <alignment horizontal="center" wrapText="1"/>
    </xf>
    <xf numFmtId="0" fontId="5" fillId="0" borderId="29" xfId="160" applyFont="1" applyBorder="1" applyAlignment="1">
      <alignment horizontal="center"/>
    </xf>
    <xf numFmtId="0" fontId="5" fillId="0" borderId="28" xfId="160" applyFont="1" applyBorder="1" applyAlignment="1">
      <alignment horizontal="center"/>
    </xf>
    <xf numFmtId="0" fontId="4" fillId="27" borderId="31" xfId="161" applyFont="1" applyFill="1" applyBorder="1" applyAlignment="1">
      <alignment horizontal="center" vertical="center" wrapText="1"/>
    </xf>
    <xf numFmtId="0" fontId="4" fillId="27" borderId="32" xfId="161" applyFont="1" applyFill="1" applyBorder="1" applyAlignment="1">
      <alignment horizontal="center" vertical="center" wrapText="1"/>
    </xf>
    <xf numFmtId="0" fontId="4" fillId="27" borderId="19" xfId="161" applyFont="1" applyFill="1" applyBorder="1" applyAlignment="1">
      <alignment horizontal="center" vertical="center" wrapText="1"/>
    </xf>
    <xf numFmtId="0" fontId="4" fillId="27" borderId="23" xfId="161" applyFont="1" applyFill="1" applyBorder="1" applyAlignment="1">
      <alignment horizontal="center" vertical="center" wrapText="1"/>
    </xf>
    <xf numFmtId="0" fontId="4" fillId="27" borderId="31" xfId="161" applyFont="1" applyFill="1" applyBorder="1" applyAlignment="1">
      <alignment horizontal="center" vertical="center"/>
    </xf>
    <xf numFmtId="0" fontId="4" fillId="27" borderId="32" xfId="161" applyFont="1" applyFill="1" applyBorder="1" applyAlignment="1">
      <alignment horizontal="center" vertical="center"/>
    </xf>
    <xf numFmtId="0" fontId="4" fillId="27" borderId="24" xfId="161" applyFont="1" applyFill="1" applyBorder="1" applyAlignment="1">
      <alignment horizontal="center" vertical="center"/>
    </xf>
    <xf numFmtId="0" fontId="4" fillId="27" borderId="21" xfId="161" applyFont="1" applyFill="1" applyBorder="1" applyAlignment="1">
      <alignment horizontal="center" vertical="center"/>
    </xf>
    <xf numFmtId="0" fontId="6" fillId="27" borderId="29" xfId="98" applyFont="1" applyFill="1" applyBorder="1" applyAlignment="1">
      <alignment horizontal="center"/>
    </xf>
    <xf numFmtId="0" fontId="6" fillId="27" borderId="30" xfId="98" applyFont="1" applyFill="1" applyBorder="1" applyAlignment="1">
      <alignment horizontal="center"/>
    </xf>
    <xf numFmtId="0" fontId="6" fillId="27" borderId="28" xfId="98" applyFont="1" applyFill="1" applyBorder="1" applyAlignment="1">
      <alignment horizontal="center"/>
    </xf>
  </cellXfs>
  <cellStyles count="212">
    <cellStyle name=" 1" xfId="4" xr:uid="{00000000-0005-0000-0000-000000000000}"/>
    <cellStyle name="%" xfId="5" xr:uid="{00000000-0005-0000-0000-000001000000}"/>
    <cellStyle name="_Administrata Publike" xfId="6" xr:uid="{00000000-0005-0000-0000-000002000000}"/>
    <cellStyle name="_Book1" xfId="7" xr:uid="{00000000-0005-0000-0000-000003000000}"/>
    <cellStyle name="_Bujqesia" xfId="8" xr:uid="{00000000-0005-0000-0000-000004000000}"/>
    <cellStyle name="_GDP Final 1996-2005 by 2 approaches" xfId="9" xr:uid="{00000000-0005-0000-0000-000005000000}"/>
    <cellStyle name="_GDP Final 1996-2005 by 2 approaches_Finale 2008 me Nace4" xfId="10" xr:uid="{00000000-0005-0000-0000-000006000000}"/>
    <cellStyle name="_gdp2009, varianti 4" xfId="11" xr:uid="{00000000-0005-0000-0000-000007000000}"/>
    <cellStyle name="_gdp2009, varianti 5" xfId="12" xr:uid="{00000000-0005-0000-0000-000008000000}"/>
    <cellStyle name="_gdp2009, varianti 5_Finale 2008 me Nace4" xfId="13" xr:uid="{00000000-0005-0000-0000-000009000000}"/>
    <cellStyle name="_Per vjetoren nga 3_mujoret" xfId="14" xr:uid="{00000000-0005-0000-0000-00000A000000}"/>
    <cellStyle name="_TAB1" xfId="15" xr:uid="{00000000-0005-0000-0000-00000B000000}"/>
    <cellStyle name="_TAB2" xfId="16" xr:uid="{00000000-0005-0000-0000-00000C000000}"/>
    <cellStyle name="_TAB3" xfId="17" xr:uid="{00000000-0005-0000-0000-00000D000000}"/>
    <cellStyle name="_TAB4" xfId="18" xr:uid="{00000000-0005-0000-0000-00000E000000}"/>
    <cellStyle name="_TAB5" xfId="19" xr:uid="{00000000-0005-0000-0000-00000F000000}"/>
    <cellStyle name="_VA-cons_TOT" xfId="20" xr:uid="{00000000-0005-0000-0000-000010000000}"/>
    <cellStyle name="_VA-cons_TOT_Finale 2008 me Nace4" xfId="21" xr:uid="{00000000-0005-0000-0000-000011000000}"/>
    <cellStyle name="_VA-cons_TOT_Ledjoni energjia" xfId="22" xr:uid="{00000000-0005-0000-0000-000012000000}"/>
    <cellStyle name="_VA-cons_TOT_Ledjoni energjia_Finale 2008 me Nace4" xfId="23" xr:uid="{00000000-0005-0000-0000-000013000000}"/>
    <cellStyle name="_Workbook for QGDP(dt.24 Prill, 2008)" xfId="24" xr:uid="{00000000-0005-0000-0000-000014000000}"/>
    <cellStyle name="0mitP" xfId="166" xr:uid="{00000000-0005-0000-0000-000015000000}"/>
    <cellStyle name="0ohneP" xfId="167" xr:uid="{00000000-0005-0000-0000-000016000000}"/>
    <cellStyle name="10mitP" xfId="168" xr:uid="{00000000-0005-0000-0000-000017000000}"/>
    <cellStyle name="12mitP" xfId="169" xr:uid="{00000000-0005-0000-0000-000018000000}"/>
    <cellStyle name="12ohneP" xfId="170" xr:uid="{00000000-0005-0000-0000-000019000000}"/>
    <cellStyle name="13mitP" xfId="171" xr:uid="{00000000-0005-0000-0000-00001A000000}"/>
    <cellStyle name="1mitP" xfId="172" xr:uid="{00000000-0005-0000-0000-00001B000000}"/>
    <cellStyle name="1ohneP" xfId="173" xr:uid="{00000000-0005-0000-0000-00001C000000}"/>
    <cellStyle name="20% - Accent1 2" xfId="25" xr:uid="{00000000-0005-0000-0000-00001D000000}"/>
    <cellStyle name="20% - Accent2 2" xfId="26" xr:uid="{00000000-0005-0000-0000-00001E000000}"/>
    <cellStyle name="20% - Accent3 2" xfId="27" xr:uid="{00000000-0005-0000-0000-00001F000000}"/>
    <cellStyle name="20% - Accent4 2" xfId="28" xr:uid="{00000000-0005-0000-0000-000020000000}"/>
    <cellStyle name="20% - Accent5 2" xfId="29" xr:uid="{00000000-0005-0000-0000-000021000000}"/>
    <cellStyle name="20% - Accent6 2" xfId="30" xr:uid="{00000000-0005-0000-0000-000022000000}"/>
    <cellStyle name="20% - Akzent1" xfId="174" xr:uid="{00000000-0005-0000-0000-000023000000}"/>
    <cellStyle name="20% - Akzent2" xfId="175" xr:uid="{00000000-0005-0000-0000-000024000000}"/>
    <cellStyle name="20% - Akzent3" xfId="176" xr:uid="{00000000-0005-0000-0000-000025000000}"/>
    <cellStyle name="20% - Akzent4" xfId="177" xr:uid="{00000000-0005-0000-0000-000026000000}"/>
    <cellStyle name="20% - Akzent5" xfId="178" xr:uid="{00000000-0005-0000-0000-000027000000}"/>
    <cellStyle name="20% - Akzent6" xfId="179" xr:uid="{00000000-0005-0000-0000-000028000000}"/>
    <cellStyle name="2mitP" xfId="180" xr:uid="{00000000-0005-0000-0000-000029000000}"/>
    <cellStyle name="2ohneP" xfId="181" xr:uid="{00000000-0005-0000-0000-00002A000000}"/>
    <cellStyle name="3mitP" xfId="182" xr:uid="{00000000-0005-0000-0000-00002B000000}"/>
    <cellStyle name="3ohneP" xfId="183" xr:uid="{00000000-0005-0000-0000-00002C000000}"/>
    <cellStyle name="40% - Accent1 2" xfId="31" xr:uid="{00000000-0005-0000-0000-00002D000000}"/>
    <cellStyle name="40% - Accent2 2" xfId="32" xr:uid="{00000000-0005-0000-0000-00002E000000}"/>
    <cellStyle name="40% - Accent3 2" xfId="33" xr:uid="{00000000-0005-0000-0000-00002F000000}"/>
    <cellStyle name="40% - Accent4 2" xfId="34" xr:uid="{00000000-0005-0000-0000-000030000000}"/>
    <cellStyle name="40% - Accent5 2" xfId="35" xr:uid="{00000000-0005-0000-0000-000031000000}"/>
    <cellStyle name="40% - Accent6 2" xfId="36" xr:uid="{00000000-0005-0000-0000-000032000000}"/>
    <cellStyle name="40% - Akzent1" xfId="184" xr:uid="{00000000-0005-0000-0000-000033000000}"/>
    <cellStyle name="40% - Akzent2" xfId="185" xr:uid="{00000000-0005-0000-0000-000034000000}"/>
    <cellStyle name="40% - Akzent3" xfId="186" xr:uid="{00000000-0005-0000-0000-000035000000}"/>
    <cellStyle name="40% - Akzent4" xfId="187" xr:uid="{00000000-0005-0000-0000-000036000000}"/>
    <cellStyle name="40% - Akzent5" xfId="188" xr:uid="{00000000-0005-0000-0000-000037000000}"/>
    <cellStyle name="40% - Akzent6" xfId="189" xr:uid="{00000000-0005-0000-0000-000038000000}"/>
    <cellStyle name="4mitP" xfId="190" xr:uid="{00000000-0005-0000-0000-000039000000}"/>
    <cellStyle name="4ohneP" xfId="191" xr:uid="{00000000-0005-0000-0000-00003A000000}"/>
    <cellStyle name="60% - Accent1 2" xfId="37" xr:uid="{00000000-0005-0000-0000-00003B000000}"/>
    <cellStyle name="60% - Accent2 2" xfId="38" xr:uid="{00000000-0005-0000-0000-00003C000000}"/>
    <cellStyle name="60% - Accent3 2" xfId="39" xr:uid="{00000000-0005-0000-0000-00003D000000}"/>
    <cellStyle name="60% - Accent4 2" xfId="40" xr:uid="{00000000-0005-0000-0000-00003E000000}"/>
    <cellStyle name="60% - Accent5 2" xfId="41" xr:uid="{00000000-0005-0000-0000-00003F000000}"/>
    <cellStyle name="60% - Accent6 2" xfId="42" xr:uid="{00000000-0005-0000-0000-000040000000}"/>
    <cellStyle name="60% - Akzent1" xfId="192" xr:uid="{00000000-0005-0000-0000-000041000000}"/>
    <cellStyle name="60% - Akzent2" xfId="193" xr:uid="{00000000-0005-0000-0000-000042000000}"/>
    <cellStyle name="60% - Akzent3" xfId="194" xr:uid="{00000000-0005-0000-0000-000043000000}"/>
    <cellStyle name="60% - Akzent4" xfId="195" xr:uid="{00000000-0005-0000-0000-000044000000}"/>
    <cellStyle name="60% - Akzent5" xfId="196" xr:uid="{00000000-0005-0000-0000-000045000000}"/>
    <cellStyle name="60% - Akzent6" xfId="197" xr:uid="{00000000-0005-0000-0000-000046000000}"/>
    <cellStyle name="6mitP" xfId="198" xr:uid="{00000000-0005-0000-0000-000047000000}"/>
    <cellStyle name="6ohneP" xfId="199" xr:uid="{00000000-0005-0000-0000-000048000000}"/>
    <cellStyle name="7mitP" xfId="200" xr:uid="{00000000-0005-0000-0000-000049000000}"/>
    <cellStyle name="9mitP" xfId="201" xr:uid="{00000000-0005-0000-0000-00004A000000}"/>
    <cellStyle name="9ohneP" xfId="202" xr:uid="{00000000-0005-0000-0000-00004B000000}"/>
    <cellStyle name="Accent1 2" xfId="43" xr:uid="{00000000-0005-0000-0000-00004C000000}"/>
    <cellStyle name="Accent2 2" xfId="44" xr:uid="{00000000-0005-0000-0000-00004D000000}"/>
    <cellStyle name="Accent3 2" xfId="45" xr:uid="{00000000-0005-0000-0000-00004E000000}"/>
    <cellStyle name="Accent4 2" xfId="46" xr:uid="{00000000-0005-0000-0000-00004F000000}"/>
    <cellStyle name="Accent5 2" xfId="47" xr:uid="{00000000-0005-0000-0000-000050000000}"/>
    <cellStyle name="Accent6 2" xfId="48" xr:uid="{00000000-0005-0000-0000-000051000000}"/>
    <cellStyle name="Bad 2" xfId="49" xr:uid="{00000000-0005-0000-0000-000052000000}"/>
    <cellStyle name="Calculation 2" xfId="50" xr:uid="{00000000-0005-0000-0000-000053000000}"/>
    <cellStyle name="Check Cell 2" xfId="51" xr:uid="{00000000-0005-0000-0000-000054000000}"/>
    <cellStyle name="Comma" xfId="1" builtinId="3"/>
    <cellStyle name="Comma [0]" xfId="209" builtinId="6"/>
    <cellStyle name="Comma 17" xfId="52" xr:uid="{00000000-0005-0000-0000-000057000000}"/>
    <cellStyle name="Comma 2" xfId="53" xr:uid="{00000000-0005-0000-0000-000058000000}"/>
    <cellStyle name="Comma 2 2" xfId="54" xr:uid="{00000000-0005-0000-0000-000059000000}"/>
    <cellStyle name="Comma 2 3" xfId="55" xr:uid="{00000000-0005-0000-0000-00005A000000}"/>
    <cellStyle name="Comma 3" xfId="56" xr:uid="{00000000-0005-0000-0000-00005B000000}"/>
    <cellStyle name="Comma 3 2" xfId="57" xr:uid="{00000000-0005-0000-0000-00005C000000}"/>
    <cellStyle name="Comma 3 3" xfId="58" xr:uid="{00000000-0005-0000-0000-00005D000000}"/>
    <cellStyle name="Comma 3 3 2" xfId="59" xr:uid="{00000000-0005-0000-0000-00005E000000}"/>
    <cellStyle name="Comma 3 4" xfId="60" xr:uid="{00000000-0005-0000-0000-00005F000000}"/>
    <cellStyle name="Comma 4" xfId="61" xr:uid="{00000000-0005-0000-0000-000060000000}"/>
    <cellStyle name="Comma 5" xfId="62" xr:uid="{00000000-0005-0000-0000-000061000000}"/>
    <cellStyle name="Comma 5 2" xfId="63" xr:uid="{00000000-0005-0000-0000-000062000000}"/>
    <cellStyle name="Comma 5 3" xfId="64" xr:uid="{00000000-0005-0000-0000-000063000000}"/>
    <cellStyle name="Comma 6" xfId="65" xr:uid="{00000000-0005-0000-0000-000064000000}"/>
    <cellStyle name="Comma 7" xfId="66" xr:uid="{00000000-0005-0000-0000-000065000000}"/>
    <cellStyle name="Comma 7 2" xfId="67" xr:uid="{00000000-0005-0000-0000-000066000000}"/>
    <cellStyle name="Comma 8" xfId="68" xr:uid="{00000000-0005-0000-0000-000067000000}"/>
    <cellStyle name="Comma0" xfId="69" xr:uid="{00000000-0005-0000-0000-000068000000}"/>
    <cellStyle name="Currency0" xfId="70" xr:uid="{00000000-0005-0000-0000-000069000000}"/>
    <cellStyle name="Date" xfId="71" xr:uid="{00000000-0005-0000-0000-00006A000000}"/>
    <cellStyle name="Explanatory Text 2" xfId="72" xr:uid="{00000000-0005-0000-0000-00006B000000}"/>
    <cellStyle name="Fixed" xfId="73" xr:uid="{00000000-0005-0000-0000-00006C000000}"/>
    <cellStyle name="Fuss" xfId="203" xr:uid="{00000000-0005-0000-0000-00006D000000}"/>
    <cellStyle name="Good 2" xfId="74" xr:uid="{00000000-0005-0000-0000-00006E000000}"/>
    <cellStyle name="Heading 1 2" xfId="75" xr:uid="{00000000-0005-0000-0000-00006F000000}"/>
    <cellStyle name="Heading 2 2" xfId="76" xr:uid="{00000000-0005-0000-0000-000070000000}"/>
    <cellStyle name="Heading 3 2" xfId="77" xr:uid="{00000000-0005-0000-0000-000071000000}"/>
    <cellStyle name="Heading 4 2" xfId="78" xr:uid="{00000000-0005-0000-0000-000072000000}"/>
    <cellStyle name="Hyperlink" xfId="163" builtinId="8"/>
    <cellStyle name="Hyperlink 2" xfId="79" xr:uid="{00000000-0005-0000-0000-000074000000}"/>
    <cellStyle name="Iau?iue_?ac?.oaa.90-92" xfId="80" xr:uid="{00000000-0005-0000-0000-000075000000}"/>
    <cellStyle name="Îáû÷íûé_93ãîä (2)" xfId="81" xr:uid="{00000000-0005-0000-0000-000076000000}"/>
    <cellStyle name="Input 2" xfId="82" xr:uid="{00000000-0005-0000-0000-000077000000}"/>
    <cellStyle name="Linked Cell 2" xfId="83" xr:uid="{00000000-0005-0000-0000-000078000000}"/>
    <cellStyle name="m49048872" xfId="84" xr:uid="{00000000-0005-0000-0000-000079000000}"/>
    <cellStyle name="mitP" xfId="204" xr:uid="{00000000-0005-0000-0000-00007A000000}"/>
    <cellStyle name="Neutral 2" xfId="85" xr:uid="{00000000-0005-0000-0000-00007B000000}"/>
    <cellStyle name="Normal" xfId="0" builtinId="0"/>
    <cellStyle name="Normal 10" xfId="86" xr:uid="{00000000-0005-0000-0000-00007D000000}"/>
    <cellStyle name="Normal 11" xfId="87" xr:uid="{00000000-0005-0000-0000-00007E000000}"/>
    <cellStyle name="Normal 12" xfId="88" xr:uid="{00000000-0005-0000-0000-00007F000000}"/>
    <cellStyle name="Normal 13" xfId="2" xr:uid="{00000000-0005-0000-0000-000080000000}"/>
    <cellStyle name="Normal 13 2" xfId="89" xr:uid="{00000000-0005-0000-0000-000081000000}"/>
    <cellStyle name="Normal 14" xfId="3" xr:uid="{00000000-0005-0000-0000-000082000000}"/>
    <cellStyle name="Normal 14 2" xfId="210" xr:uid="{F61B14E4-EF67-48CF-8B2F-ADF7014D5B51}"/>
    <cellStyle name="Normal 15" xfId="90" xr:uid="{00000000-0005-0000-0000-000083000000}"/>
    <cellStyle name="Normal 16" xfId="165" xr:uid="{00000000-0005-0000-0000-000084000000}"/>
    <cellStyle name="Normal 17" xfId="208" xr:uid="{00000000-0005-0000-0000-000085000000}"/>
    <cellStyle name="Normal 18" xfId="91" xr:uid="{00000000-0005-0000-0000-000086000000}"/>
    <cellStyle name="Normal 2" xfId="92" xr:uid="{00000000-0005-0000-0000-000087000000}"/>
    <cellStyle name="Normal 2 2" xfId="93" xr:uid="{00000000-0005-0000-0000-000088000000}"/>
    <cellStyle name="Normal 2 2 2" xfId="94" xr:uid="{00000000-0005-0000-0000-000089000000}"/>
    <cellStyle name="Normal 3" xfId="95" xr:uid="{00000000-0005-0000-0000-00008A000000}"/>
    <cellStyle name="Normal 3 2" xfId="96" xr:uid="{00000000-0005-0000-0000-00008B000000}"/>
    <cellStyle name="Normal 3 3" xfId="97" xr:uid="{00000000-0005-0000-0000-00008C000000}"/>
    <cellStyle name="Normal 4" xfId="98" xr:uid="{00000000-0005-0000-0000-00008D000000}"/>
    <cellStyle name="Normal 4 2" xfId="99" xr:uid="{00000000-0005-0000-0000-00008E000000}"/>
    <cellStyle name="Normal 4 3" xfId="100" xr:uid="{00000000-0005-0000-0000-00008F000000}"/>
    <cellStyle name="Normal 4 4" xfId="211" xr:uid="{B414E56E-94F9-459F-BB08-348666E22E49}"/>
    <cellStyle name="Normal 5" xfId="101" xr:uid="{00000000-0005-0000-0000-000090000000}"/>
    <cellStyle name="Normal 5 2" xfId="102" xr:uid="{00000000-0005-0000-0000-000091000000}"/>
    <cellStyle name="Normal 5 3" xfId="103" xr:uid="{00000000-0005-0000-0000-000092000000}"/>
    <cellStyle name="Normal 6" xfId="104" xr:uid="{00000000-0005-0000-0000-000093000000}"/>
    <cellStyle name="Normal 6 2" xfId="105" xr:uid="{00000000-0005-0000-0000-000094000000}"/>
    <cellStyle name="Normal 7" xfId="106" xr:uid="{00000000-0005-0000-0000-000095000000}"/>
    <cellStyle name="Normal 8" xfId="107" xr:uid="{00000000-0005-0000-0000-000096000000}"/>
    <cellStyle name="Normal 9" xfId="108" xr:uid="{00000000-0005-0000-0000-000097000000}"/>
    <cellStyle name="Normal 9 2" xfId="109" xr:uid="{00000000-0005-0000-0000-000098000000}"/>
    <cellStyle name="Normal_Agregatet kryesore te vitit 2003 " xfId="162" xr:uid="{00000000-0005-0000-0000-000099000000}"/>
    <cellStyle name="Normál_Felhasznalas_tabla_1999" xfId="110" xr:uid="{00000000-0005-0000-0000-00009A000000}"/>
    <cellStyle name="Normal_Final data of 2004 by 25 branch gj 2" xfId="161" xr:uid="{00000000-0005-0000-0000-00009B000000}"/>
    <cellStyle name="Normal_gdp flash me sales index" xfId="158" xr:uid="{00000000-0005-0000-0000-00009C000000}"/>
    <cellStyle name="Normal_Semifinal Data year 08" xfId="160" xr:uid="{00000000-0005-0000-0000-00009D000000}"/>
    <cellStyle name="Normál_uzlidnk" xfId="159" xr:uid="{00000000-0005-0000-0000-00009E000000}"/>
    <cellStyle name="Note 2" xfId="111" xr:uid="{00000000-0005-0000-0000-00009F000000}"/>
    <cellStyle name="ohneP" xfId="205" xr:uid="{00000000-0005-0000-0000-0000A0000000}"/>
    <cellStyle name="Ouny?e [0]_Eeno1" xfId="112" xr:uid="{00000000-0005-0000-0000-0000A1000000}"/>
    <cellStyle name="Ouny?e_Eeno1" xfId="113" xr:uid="{00000000-0005-0000-0000-0000A2000000}"/>
    <cellStyle name="Òûñÿ÷è_Sheet1" xfId="114" xr:uid="{00000000-0005-0000-0000-0000A3000000}"/>
    <cellStyle name="Output 2" xfId="115" xr:uid="{00000000-0005-0000-0000-0000A4000000}"/>
    <cellStyle name="Percent 2" xfId="116" xr:uid="{00000000-0005-0000-0000-0000A5000000}"/>
    <cellStyle name="s24" xfId="117" xr:uid="{00000000-0005-0000-0000-0000A6000000}"/>
    <cellStyle name="s30" xfId="118" xr:uid="{00000000-0005-0000-0000-0000A7000000}"/>
    <cellStyle name="s32" xfId="119" xr:uid="{00000000-0005-0000-0000-0000A8000000}"/>
    <cellStyle name="s33" xfId="120" xr:uid="{00000000-0005-0000-0000-0000A9000000}"/>
    <cellStyle name="s35" xfId="121" xr:uid="{00000000-0005-0000-0000-0000AA000000}"/>
    <cellStyle name="s37" xfId="122" xr:uid="{00000000-0005-0000-0000-0000AB000000}"/>
    <cellStyle name="s44" xfId="123" xr:uid="{00000000-0005-0000-0000-0000AC000000}"/>
    <cellStyle name="s45" xfId="124" xr:uid="{00000000-0005-0000-0000-0000AD000000}"/>
    <cellStyle name="s48" xfId="125" xr:uid="{00000000-0005-0000-0000-0000AE000000}"/>
    <cellStyle name="s56" xfId="126" xr:uid="{00000000-0005-0000-0000-0000AF000000}"/>
    <cellStyle name="s57" xfId="127" xr:uid="{00000000-0005-0000-0000-0000B0000000}"/>
    <cellStyle name="s58" xfId="128" xr:uid="{00000000-0005-0000-0000-0000B1000000}"/>
    <cellStyle name="s59" xfId="129" xr:uid="{00000000-0005-0000-0000-0000B2000000}"/>
    <cellStyle name="s62" xfId="130" xr:uid="{00000000-0005-0000-0000-0000B3000000}"/>
    <cellStyle name="s63" xfId="131" xr:uid="{00000000-0005-0000-0000-0000B4000000}"/>
    <cellStyle name="s64" xfId="132" xr:uid="{00000000-0005-0000-0000-0000B5000000}"/>
    <cellStyle name="s65" xfId="133" xr:uid="{00000000-0005-0000-0000-0000B6000000}"/>
    <cellStyle name="s66" xfId="134" xr:uid="{00000000-0005-0000-0000-0000B7000000}"/>
    <cellStyle name="s67" xfId="135" xr:uid="{00000000-0005-0000-0000-0000B8000000}"/>
    <cellStyle name="s68" xfId="136" xr:uid="{00000000-0005-0000-0000-0000B9000000}"/>
    <cellStyle name="s69" xfId="137" xr:uid="{00000000-0005-0000-0000-0000BA000000}"/>
    <cellStyle name="s70" xfId="138" xr:uid="{00000000-0005-0000-0000-0000BB000000}"/>
    <cellStyle name="s73" xfId="139" xr:uid="{00000000-0005-0000-0000-0000BC000000}"/>
    <cellStyle name="s78" xfId="140" xr:uid="{00000000-0005-0000-0000-0000BD000000}"/>
    <cellStyle name="s80" xfId="141" xr:uid="{00000000-0005-0000-0000-0000BE000000}"/>
    <cellStyle name="s82" xfId="142" xr:uid="{00000000-0005-0000-0000-0000BF000000}"/>
    <cellStyle name="s85" xfId="143" xr:uid="{00000000-0005-0000-0000-0000C0000000}"/>
    <cellStyle name="s93" xfId="144" xr:uid="{00000000-0005-0000-0000-0000C1000000}"/>
    <cellStyle name="s94" xfId="145" xr:uid="{00000000-0005-0000-0000-0000C2000000}"/>
    <cellStyle name="s95" xfId="146" xr:uid="{00000000-0005-0000-0000-0000C3000000}"/>
    <cellStyle name="Standard 2" xfId="206" xr:uid="{00000000-0005-0000-0000-0000C4000000}"/>
    <cellStyle name="Standard 3" xfId="207" xr:uid="{00000000-0005-0000-0000-0000C5000000}"/>
    <cellStyle name="Standard 3 2" xfId="164" xr:uid="{00000000-0005-0000-0000-0000C6000000}"/>
    <cellStyle name="Style 1" xfId="147" xr:uid="{00000000-0005-0000-0000-0000C7000000}"/>
    <cellStyle name="Text_e" xfId="148" xr:uid="{00000000-0005-0000-0000-0000C8000000}"/>
    <cellStyle name="Title 2" xfId="149" xr:uid="{00000000-0005-0000-0000-0000C9000000}"/>
    <cellStyle name="Total 2" xfId="150" xr:uid="{00000000-0005-0000-0000-0000CA000000}"/>
    <cellStyle name="Warning Text 2" xfId="151" xr:uid="{00000000-0005-0000-0000-0000CB000000}"/>
    <cellStyle name="Денежный [0]_BBПиндекс" xfId="152" xr:uid="{00000000-0005-0000-0000-0000CC000000}"/>
    <cellStyle name="Денежный_BBПиндекс" xfId="153" xr:uid="{00000000-0005-0000-0000-0000CD000000}"/>
    <cellStyle name="Обычный_5_QUART" xfId="154" xr:uid="{00000000-0005-0000-0000-0000CE000000}"/>
    <cellStyle name="Тысячи_Sheet1" xfId="155" xr:uid="{00000000-0005-0000-0000-0000CF000000}"/>
    <cellStyle name="Финансовый [0]_BBПиндекс" xfId="156" xr:uid="{00000000-0005-0000-0000-0000D0000000}"/>
    <cellStyle name="Финансовый_BBПиндекс" xfId="157" xr:uid="{00000000-0005-0000-0000-0000D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'Permbajtja-Content'!$A$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 bwMode="auto">
        <a:xfrm>
          <a:off x="5483704" y="401487"/>
          <a:ext cx="9370" cy="8757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06137" y="1158688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76225"/>
          <a:ext cx="13260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02499" y="222250"/>
          <a:ext cx="933259" cy="454327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irjeta_gdp/Punime%20te%20fundit/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nstat.gov.al/Elton_GDP/Documents%20and%20Settings/inselal/Desktop/Share/Admin/Ardhurat/Taksat%20e%20subs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X1">
            <v>1079</v>
          </cell>
        </row>
        <row r="4">
          <cell r="Y4" t="str">
            <v>2009_3</v>
          </cell>
        </row>
      </sheetData>
      <sheetData sheetId="5"/>
      <sheetData sheetId="6" refreshError="1"/>
      <sheetData sheetId="7">
        <row r="1">
          <cell r="X1">
            <v>1</v>
          </cell>
        </row>
        <row r="2">
          <cell r="X2" t="str">
            <v>2009_3</v>
          </cell>
        </row>
      </sheetData>
      <sheetData sheetId="8" refreshError="1"/>
      <sheetData sheetId="9">
        <row r="1">
          <cell r="X1">
            <v>101</v>
          </cell>
        </row>
        <row r="3">
          <cell r="U3" t="str">
            <v>2009_3</v>
          </cell>
        </row>
      </sheetData>
      <sheetData sheetId="10">
        <row r="1">
          <cell r="X1">
            <v>160</v>
          </cell>
        </row>
        <row r="2">
          <cell r="V2" t="str">
            <v>2009_3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>
        <row r="1">
          <cell r="E1" t="str">
            <v>No. of Variables</v>
          </cell>
          <cell r="G1">
            <v>4</v>
          </cell>
          <cell r="P1">
            <v>0</v>
          </cell>
        </row>
        <row r="2">
          <cell r="E2" t="str">
            <v>No. of Observations</v>
          </cell>
          <cell r="G2">
            <v>20</v>
          </cell>
        </row>
        <row r="3">
          <cell r="A3" t="str">
            <v>Dependent</v>
          </cell>
          <cell r="B3" t="str">
            <v>Indep1</v>
          </cell>
          <cell r="C3" t="str">
            <v>Indep2</v>
          </cell>
          <cell r="D3" t="str">
            <v>Indep3</v>
          </cell>
        </row>
        <row r="4">
          <cell r="A4">
            <v>94.202905783674225</v>
          </cell>
          <cell r="B4">
            <v>103.62628176880334</v>
          </cell>
          <cell r="C4">
            <v>60.140805880668516</v>
          </cell>
          <cell r="D4">
            <v>45.079409770290013</v>
          </cell>
        </row>
        <row r="5">
          <cell r="A5">
            <v>46.260456848566363</v>
          </cell>
          <cell r="B5">
            <v>52.063054354521469</v>
          </cell>
          <cell r="C5">
            <v>10.925398400353046</v>
          </cell>
          <cell r="D5">
            <v>7.1354352280141198</v>
          </cell>
        </row>
        <row r="6">
          <cell r="A6">
            <v>33.671316845049184</v>
          </cell>
          <cell r="B6">
            <v>43.124905005878624</v>
          </cell>
          <cell r="C6">
            <v>18.965392603276634</v>
          </cell>
          <cell r="D6">
            <v>40.188275617176842</v>
          </cell>
        </row>
        <row r="7">
          <cell r="A7">
            <v>69.791167455006331</v>
          </cell>
          <cell r="B7">
            <v>70.949638111574998</v>
          </cell>
          <cell r="C7">
            <v>47.552469476771755</v>
          </cell>
          <cell r="D7">
            <v>40.565079264289864</v>
          </cell>
        </row>
        <row r="8">
          <cell r="A8">
            <v>58</v>
          </cell>
          <cell r="B8">
            <v>67.982592933576683</v>
          </cell>
          <cell r="C8">
            <v>30.066613825681884</v>
          </cell>
          <cell r="D8">
            <v>42.060863299036043</v>
          </cell>
        </row>
        <row r="9">
          <cell r="A9">
            <v>22.912221582659509</v>
          </cell>
          <cell r="B9">
            <v>28.227145655863211</v>
          </cell>
          <cell r="C9">
            <v>17.126712947472225</v>
          </cell>
          <cell r="D9">
            <v>85.039014696493183</v>
          </cell>
        </row>
        <row r="10">
          <cell r="A10">
            <v>79.937267723724318</v>
          </cell>
          <cell r="B10">
            <v>89.263527947130612</v>
          </cell>
          <cell r="C10">
            <v>59.463045910402336</v>
          </cell>
          <cell r="D10">
            <v>97.375846210296331</v>
          </cell>
        </row>
        <row r="11">
          <cell r="A11">
            <v>24.333188386743743</v>
          </cell>
          <cell r="B11">
            <v>31.878979343899164</v>
          </cell>
          <cell r="C11">
            <v>-0.87524467932013295</v>
          </cell>
          <cell r="D11">
            <v>54.629653838251492</v>
          </cell>
        </row>
        <row r="12">
          <cell r="A12">
            <v>5.7156600095548571</v>
          </cell>
          <cell r="B12">
            <v>9.1476356251700857</v>
          </cell>
          <cell r="C12">
            <v>-27.064785500379575</v>
          </cell>
          <cell r="D12">
            <v>20.327047912014873</v>
          </cell>
        </row>
        <row r="13">
          <cell r="A13">
            <v>53.253150834732921</v>
          </cell>
          <cell r="B13">
            <v>56.303890953418964</v>
          </cell>
          <cell r="C13">
            <v>44.45727186461685</v>
          </cell>
          <cell r="D13">
            <v>77.933905040224261</v>
          </cell>
        </row>
        <row r="14">
          <cell r="A14">
            <v>44.329172304759211</v>
          </cell>
          <cell r="B14">
            <v>51.741954859500957</v>
          </cell>
          <cell r="C14">
            <v>21.467921637925883</v>
          </cell>
          <cell r="D14">
            <v>12.78612104252465</v>
          </cell>
        </row>
        <row r="15">
          <cell r="A15">
            <v>46</v>
          </cell>
          <cell r="B15">
            <v>51.410375675853246</v>
          </cell>
          <cell r="C15">
            <v>19.78531634551809</v>
          </cell>
          <cell r="D15">
            <v>14.347633191881437</v>
          </cell>
        </row>
        <row r="16">
          <cell r="A16">
            <v>24.48765043612584</v>
          </cell>
          <cell r="B16">
            <v>33.977854804894378</v>
          </cell>
          <cell r="C16">
            <v>-2.7537467335772945</v>
          </cell>
          <cell r="D16">
            <v>95.465223733935673</v>
          </cell>
        </row>
        <row r="17">
          <cell r="A17">
            <v>38.832535640335394</v>
          </cell>
          <cell r="B17">
            <v>43.203513843610899</v>
          </cell>
          <cell r="C17">
            <v>2.0441446091603908</v>
          </cell>
          <cell r="D17">
            <v>58.805148379172564</v>
          </cell>
        </row>
        <row r="18">
          <cell r="A18">
            <v>19.798154205109377</v>
          </cell>
          <cell r="B18">
            <v>25.222475323957077</v>
          </cell>
          <cell r="C18">
            <v>-16.856803061058137</v>
          </cell>
          <cell r="D18">
            <v>4.0737767178522288</v>
          </cell>
        </row>
        <row r="19">
          <cell r="A19">
            <v>21.167186750505842</v>
          </cell>
          <cell r="B19">
            <v>28.18208452579541</v>
          </cell>
          <cell r="C19">
            <v>12.334257122436789</v>
          </cell>
          <cell r="D19">
            <v>7.4250132513889788</v>
          </cell>
        </row>
        <row r="20">
          <cell r="A20">
            <v>22</v>
          </cell>
          <cell r="B20">
            <v>28.721810572016626</v>
          </cell>
          <cell r="C20">
            <v>-17.535727507344269</v>
          </cell>
          <cell r="D20">
            <v>19.940127709935517</v>
          </cell>
        </row>
        <row r="21">
          <cell r="A21">
            <v>23</v>
          </cell>
          <cell r="B21">
            <v>27.740312446855924</v>
          </cell>
          <cell r="C21">
            <v>-11.431430877457217</v>
          </cell>
          <cell r="D21">
            <v>20.187173582186844</v>
          </cell>
        </row>
        <row r="22">
          <cell r="A22">
            <v>39.832914619039016</v>
          </cell>
          <cell r="B22">
            <v>40.468555291317486</v>
          </cell>
          <cell r="C22">
            <v>36.392737615589525</v>
          </cell>
          <cell r="D22">
            <v>70.213343240969991</v>
          </cell>
        </row>
        <row r="23">
          <cell r="A23">
            <v>64.214344836904687</v>
          </cell>
          <cell r="B23">
            <v>67.298401691672254</v>
          </cell>
          <cell r="C23">
            <v>49.124742240732864</v>
          </cell>
          <cell r="D23">
            <v>49.640697061863115</v>
          </cell>
        </row>
      </sheetData>
      <sheetData sheetId="1">
        <row r="3">
          <cell r="A3" t="str">
            <v>Equation Parameters</v>
          </cell>
        </row>
        <row r="4">
          <cell r="A4" t="str">
            <v>R Square</v>
          </cell>
          <cell r="B4">
            <v>0.98942269074867251</v>
          </cell>
          <cell r="C4" t="str">
            <v xml:space="preserve"> 98.94% of the change in Dependent can be explained by the change in the 3 Independent Variables</v>
          </cell>
        </row>
        <row r="5">
          <cell r="A5" t="str">
            <v>Adjusted R Square</v>
          </cell>
          <cell r="B5">
            <v>0.98743944526404859</v>
          </cell>
          <cell r="C5" t="str">
            <v xml:space="preserve"> Adjusted for Sample Size bias</v>
          </cell>
          <cell r="I5">
            <v>2.5538418304475297</v>
          </cell>
          <cell r="J5" t="str">
            <v xml:space="preserve">  Durbin-Watson Statistic</v>
          </cell>
          <cell r="N5" t="str">
            <v>Critical D-W Values: Lower (Dl)=1.00; Upper (Du)=1.68</v>
          </cell>
        </row>
        <row r="6">
          <cell r="A6" t="str">
            <v>Standard Error</v>
          </cell>
          <cell r="B6">
            <v>2.5609392330812422</v>
          </cell>
          <cell r="C6" t="str">
            <v xml:space="preserve"> to +/- on result of Regression Equation</v>
          </cell>
          <cell r="J6" t="str">
            <v>Therefore Negative Autocorrelation maybe present at 95% Confidence</v>
          </cell>
        </row>
        <row r="7">
          <cell r="A7" t="str">
            <v>F - Statistic</v>
          </cell>
          <cell r="B7">
            <v>498.89068116865161</v>
          </cell>
          <cell r="C7" t="str">
            <v xml:space="preserve"> Therefore analysis IS Significant</v>
          </cell>
          <cell r="I7">
            <v>3.1273543754650746</v>
          </cell>
          <cell r="J7" t="str">
            <v xml:space="preserve">  Critical F-Statistic at 95% Confidence</v>
          </cell>
          <cell r="P7" t="str">
            <v xml:space="preserve"> (Significance holds to 100.0% Level of Confidence)</v>
          </cell>
        </row>
        <row r="9">
          <cell r="A9" t="str">
            <v xml:space="preserve"> Multiple Regression Equation</v>
          </cell>
          <cell r="E9" t="str">
            <v>Independent Analysis</v>
          </cell>
          <cell r="I9" t="str">
            <v>Auto Correlation</v>
          </cell>
          <cell r="J9" t="str">
            <v>Tests for Multicolinearity between Independent Variables</v>
          </cell>
        </row>
        <row r="10">
          <cell r="B10" t="str">
            <v>Coefficients</v>
          </cell>
          <cell r="C10" t="str">
            <v>Standard Error</v>
          </cell>
          <cell r="E10" t="str">
            <v xml:space="preserve"> R Squared</v>
          </cell>
          <cell r="F10" t="str">
            <v xml:space="preserve"> Gradient</v>
          </cell>
          <cell r="G10" t="str">
            <v xml:space="preserve"> Intercept</v>
          </cell>
          <cell r="I10" t="str">
            <v>Dl=1.20 Du=1.41</v>
          </cell>
          <cell r="J10" t="str">
            <v xml:space="preserve">Adjusted R-Squared against other Indep </v>
          </cell>
          <cell r="K10" t="str">
            <v>Independent R-Square Matrix</v>
          </cell>
        </row>
        <row r="11">
          <cell r="A11" t="str">
            <v>Intercept</v>
          </cell>
          <cell r="B11">
            <v>-0.35710865451048335</v>
          </cell>
          <cell r="C11">
            <v>2.289982527459844</v>
          </cell>
          <cell r="I11" t="str">
            <v>DW-Stat</v>
          </cell>
        </row>
        <row r="12">
          <cell r="A12" t="str">
            <v>Indep1</v>
          </cell>
          <cell r="B12">
            <v>0.85587438081697798</v>
          </cell>
          <cell r="C12">
            <v>5.5436136340869593E-2</v>
          </cell>
          <cell r="E12">
            <v>0.98570843075001191</v>
          </cell>
          <cell r="F12">
            <v>0.97173293197231314</v>
          </cell>
          <cell r="G12">
            <v>-4.5963429613504232</v>
          </cell>
          <cell r="I12">
            <v>2.4255992957428472</v>
          </cell>
          <cell r="J12">
            <v>0.76968651765812923</v>
          </cell>
          <cell r="K12">
            <v>1</v>
          </cell>
          <cell r="L12">
            <v>0.7807950978837267</v>
          </cell>
          <cell r="M12">
            <v>7.6866305087159623E-2</v>
          </cell>
          <cell r="U12" t="str">
            <v>Indep1</v>
          </cell>
        </row>
        <row r="13">
          <cell r="A13" t="str">
            <v>Indep2</v>
          </cell>
          <cell r="B13">
            <v>0.12470050637701124</v>
          </cell>
          <cell r="C13">
            <v>5.2609163735930609E-2</v>
          </cell>
          <cell r="E13">
            <v>0.81596491442934149</v>
          </cell>
          <cell r="F13">
            <v>0.78806901583047428</v>
          </cell>
          <cell r="G13">
            <v>27.664579218502453</v>
          </cell>
          <cell r="I13">
            <v>1.9016696302881781</v>
          </cell>
          <cell r="J13">
            <v>0.79681383986500676</v>
          </cell>
          <cell r="K13">
            <v>0.7807950978837267</v>
          </cell>
          <cell r="L13">
            <v>1</v>
          </cell>
          <cell r="M13">
            <v>0.18559700086445963</v>
          </cell>
          <cell r="U13" t="str">
            <v>Indep2</v>
          </cell>
        </row>
        <row r="14">
          <cell r="A14" t="str">
            <v>Indep3</v>
          </cell>
          <cell r="B14">
            <v>-2.1683258330503552E-2</v>
          </cell>
          <cell r="C14">
            <v>2.2282941877398738E-2</v>
          </cell>
          <cell r="E14">
            <v>7.5858575085584426E-2</v>
          </cell>
          <cell r="F14">
            <v>0.20885705522393228</v>
          </cell>
          <cell r="G14">
            <v>32.5724980011151</v>
          </cell>
          <cell r="I14">
            <v>1.7055884211359829</v>
          </cell>
          <cell r="J14">
            <v>0.14432574750962412</v>
          </cell>
          <cell r="K14">
            <v>7.6866305087159623E-2</v>
          </cell>
          <cell r="L14">
            <v>0.18559700086445963</v>
          </cell>
          <cell r="M14">
            <v>1</v>
          </cell>
          <cell r="U14" t="str">
            <v>Indep3</v>
          </cell>
        </row>
        <row r="22">
          <cell r="A22" t="str">
            <v xml:space="preserve">Dependent = </v>
          </cell>
          <cell r="B22" t="str">
            <v>0.86*Indep1 + 0.12*Indep2 + -0.02*Indep3 + -0.36 (+/- 2.56)</v>
          </cell>
          <cell r="K22" t="str">
            <v>Indep1</v>
          </cell>
          <cell r="L22" t="str">
            <v>Indep2</v>
          </cell>
          <cell r="M22" t="str">
            <v>Indep3</v>
          </cell>
        </row>
        <row r="24">
          <cell r="A24" t="str">
            <v>Actual versus Predicted Dependent</v>
          </cell>
          <cell r="K24" t="str">
            <v>Step 2 - Forecasting</v>
          </cell>
        </row>
        <row r="25">
          <cell r="K25" t="str">
            <v>Trend R-Squared Matrix</v>
          </cell>
          <cell r="P25" t="str">
            <v>3rd Ord Polynomial</v>
          </cell>
          <cell r="Q25" t="str">
            <v>2nd Ord Polynomial</v>
          </cell>
          <cell r="R25" t="str">
            <v>Exponential</v>
          </cell>
          <cell r="S25" t="str">
            <v>Linear</v>
          </cell>
        </row>
        <row r="27">
          <cell r="K27" t="str">
            <v>Independent Variable</v>
          </cell>
          <cell r="T27" t="str">
            <v>Choose Method</v>
          </cell>
        </row>
        <row r="28">
          <cell r="K28" t="str">
            <v>Indep1</v>
          </cell>
          <cell r="P28">
            <v>0.33114899218271193</v>
          </cell>
          <cell r="Q28">
            <v>0.32730319434876626</v>
          </cell>
          <cell r="R28">
            <v>0.11267768872073029</v>
          </cell>
          <cell r="S28">
            <v>0.19565925849166566</v>
          </cell>
          <cell r="U28" t="str">
            <v>Linear</v>
          </cell>
        </row>
        <row r="29">
          <cell r="K29" t="str">
            <v>Indep2</v>
          </cell>
          <cell r="P29">
            <v>0.31312466886155887</v>
          </cell>
          <cell r="Q29">
            <v>0.22131366634565902</v>
          </cell>
          <cell r="R29" t="e">
            <v>#NUM!</v>
          </cell>
          <cell r="S29">
            <v>0.10119714514195569</v>
          </cell>
          <cell r="U29" t="str">
            <v>Linear</v>
          </cell>
        </row>
        <row r="30">
          <cell r="K30" t="str">
            <v>Indep3</v>
          </cell>
          <cell r="P30">
            <v>0.18241797308472479</v>
          </cell>
          <cell r="Q30">
            <v>2.8090884873810319E-2</v>
          </cell>
          <cell r="R30">
            <v>1.8779440217156228E-2</v>
          </cell>
          <cell r="S30">
            <v>9.7158090118854758E-3</v>
          </cell>
          <cell r="U30" t="str">
            <v>Linear</v>
          </cell>
        </row>
        <row r="39">
          <cell r="K39" t="str">
            <v>Number of Periods to Forecast</v>
          </cell>
          <cell r="P39">
            <v>10</v>
          </cell>
        </row>
      </sheetData>
      <sheetData sheetId="2">
        <row r="1">
          <cell r="A1" t="str">
            <v>Forecast Output</v>
          </cell>
        </row>
        <row r="2">
          <cell r="A2">
            <v>-0.35710865451048335</v>
          </cell>
          <cell r="B2">
            <v>0.85587438081697798</v>
          </cell>
          <cell r="C2">
            <v>0.12470050637701124</v>
          </cell>
          <cell r="D2">
            <v>-2.1683258330503552E-2</v>
          </cell>
        </row>
        <row r="3">
          <cell r="A3" t="str">
            <v>Time Period</v>
          </cell>
          <cell r="B3" t="str">
            <v>Indep1</v>
          </cell>
          <cell r="C3" t="str">
            <v>Indep2</v>
          </cell>
          <cell r="D3" t="str">
            <v>Indep3</v>
          </cell>
          <cell r="L3" t="str">
            <v>Dependent</v>
          </cell>
        </row>
        <row r="4">
          <cell r="A4">
            <v>1</v>
          </cell>
          <cell r="B4">
            <v>103.62628176880334</v>
          </cell>
          <cell r="C4">
            <v>60.140805880668516</v>
          </cell>
          <cell r="D4">
            <v>45.079409770290013</v>
          </cell>
          <cell r="L4">
            <v>94.202905783674225</v>
          </cell>
        </row>
        <row r="5">
          <cell r="A5">
            <v>2</v>
          </cell>
          <cell r="B5">
            <v>52.063054354521469</v>
          </cell>
          <cell r="C5">
            <v>10.925398400353046</v>
          </cell>
          <cell r="D5">
            <v>7.1354352280141198</v>
          </cell>
          <cell r="L5">
            <v>46.260456848566363</v>
          </cell>
        </row>
        <row r="6">
          <cell r="A6">
            <v>3</v>
          </cell>
          <cell r="B6">
            <v>43.124905005878624</v>
          </cell>
          <cell r="C6">
            <v>18.965392603276634</v>
          </cell>
          <cell r="D6">
            <v>40.188275617176842</v>
          </cell>
          <cell r="L6">
            <v>33.671316845049184</v>
          </cell>
        </row>
        <row r="7">
          <cell r="A7">
            <v>4</v>
          </cell>
          <cell r="B7">
            <v>70.949638111574998</v>
          </cell>
          <cell r="C7">
            <v>47.552469476771755</v>
          </cell>
          <cell r="D7">
            <v>40.565079264289864</v>
          </cell>
          <cell r="L7">
            <v>69.791167455006331</v>
          </cell>
        </row>
        <row r="8">
          <cell r="A8">
            <v>5</v>
          </cell>
          <cell r="B8">
            <v>67.982592933576683</v>
          </cell>
          <cell r="C8">
            <v>30.066613825681884</v>
          </cell>
          <cell r="D8">
            <v>42.060863299036043</v>
          </cell>
          <cell r="L8">
            <v>58</v>
          </cell>
        </row>
        <row r="9">
          <cell r="A9">
            <v>6</v>
          </cell>
          <cell r="B9">
            <v>28.227145655863211</v>
          </cell>
          <cell r="C9">
            <v>17.126712947472225</v>
          </cell>
          <cell r="D9">
            <v>85.039014696493183</v>
          </cell>
          <cell r="L9">
            <v>22.912221582659509</v>
          </cell>
        </row>
        <row r="10">
          <cell r="A10">
            <v>7</v>
          </cell>
          <cell r="B10">
            <v>89.263527947130612</v>
          </cell>
          <cell r="C10">
            <v>59.463045910402336</v>
          </cell>
          <cell r="D10">
            <v>97.375846210296331</v>
          </cell>
          <cell r="L10">
            <v>79.937267723724318</v>
          </cell>
        </row>
        <row r="11">
          <cell r="A11">
            <v>8</v>
          </cell>
          <cell r="B11">
            <v>31.878979343899164</v>
          </cell>
          <cell r="C11">
            <v>-0.87524467932013295</v>
          </cell>
          <cell r="D11">
            <v>54.629653838251492</v>
          </cell>
          <cell r="L11">
            <v>24.333188386743743</v>
          </cell>
        </row>
        <row r="12">
          <cell r="A12">
            <v>9</v>
          </cell>
          <cell r="B12">
            <v>9.1476356251700857</v>
          </cell>
          <cell r="C12">
            <v>-27.064785500379575</v>
          </cell>
          <cell r="D12">
            <v>20.327047912014873</v>
          </cell>
          <cell r="L12">
            <v>5.7156600095548571</v>
          </cell>
        </row>
        <row r="13">
          <cell r="A13">
            <v>10</v>
          </cell>
          <cell r="B13">
            <v>56.303890953418964</v>
          </cell>
          <cell r="C13">
            <v>44.45727186461685</v>
          </cell>
          <cell r="D13">
            <v>77.933905040224261</v>
          </cell>
          <cell r="L13">
            <v>53.253150834732921</v>
          </cell>
        </row>
        <row r="14">
          <cell r="A14">
            <v>11</v>
          </cell>
          <cell r="B14">
            <v>51.741954859500957</v>
          </cell>
          <cell r="C14">
            <v>21.467921637925883</v>
          </cell>
          <cell r="D14">
            <v>12.78612104252465</v>
          </cell>
          <cell r="L14">
            <v>44.329172304759211</v>
          </cell>
        </row>
        <row r="15">
          <cell r="A15">
            <v>12</v>
          </cell>
          <cell r="B15">
            <v>51.410375675853246</v>
          </cell>
          <cell r="C15">
            <v>19.78531634551809</v>
          </cell>
          <cell r="D15">
            <v>14.347633191881437</v>
          </cell>
          <cell r="L15">
            <v>46</v>
          </cell>
        </row>
        <row r="16">
          <cell r="A16">
            <v>13</v>
          </cell>
          <cell r="B16">
            <v>33.977854804894378</v>
          </cell>
          <cell r="C16">
            <v>-2.7537467335772945</v>
          </cell>
          <cell r="D16">
            <v>95.465223733935673</v>
          </cell>
          <cell r="L16">
            <v>24.48765043612584</v>
          </cell>
        </row>
        <row r="17">
          <cell r="A17">
            <v>14</v>
          </cell>
          <cell r="B17">
            <v>43.203513843610899</v>
          </cell>
          <cell r="C17">
            <v>2.0441446091603908</v>
          </cell>
          <cell r="D17">
            <v>58.805148379172564</v>
          </cell>
          <cell r="L17">
            <v>38.832535640335394</v>
          </cell>
        </row>
        <row r="18">
          <cell r="A18">
            <v>15</v>
          </cell>
          <cell r="B18">
            <v>25.222475323957077</v>
          </cell>
          <cell r="C18">
            <v>-16.856803061058137</v>
          </cell>
          <cell r="D18">
            <v>4.0737767178522288</v>
          </cell>
          <cell r="L18">
            <v>19.798154205109377</v>
          </cell>
        </row>
        <row r="19">
          <cell r="A19">
            <v>16</v>
          </cell>
          <cell r="B19">
            <v>28.18208452579541</v>
          </cell>
          <cell r="C19">
            <v>12.334257122436789</v>
          </cell>
          <cell r="D19">
            <v>7.4250132513889788</v>
          </cell>
          <cell r="L19">
            <v>21.167186750505842</v>
          </cell>
        </row>
        <row r="20">
          <cell r="A20">
            <v>17</v>
          </cell>
          <cell r="B20">
            <v>28.721810572016626</v>
          </cell>
          <cell r="C20">
            <v>-17.535727507344269</v>
          </cell>
          <cell r="D20">
            <v>19.940127709935517</v>
          </cell>
          <cell r="L20">
            <v>22</v>
          </cell>
        </row>
        <row r="21">
          <cell r="A21">
            <v>18</v>
          </cell>
          <cell r="B21">
            <v>27.740312446855924</v>
          </cell>
          <cell r="C21">
            <v>-11.431430877457217</v>
          </cell>
          <cell r="D21">
            <v>20.187173582186844</v>
          </cell>
          <cell r="L21">
            <v>23</v>
          </cell>
        </row>
        <row r="22">
          <cell r="A22">
            <v>19</v>
          </cell>
          <cell r="B22">
            <v>40.468555291317486</v>
          </cell>
          <cell r="C22">
            <v>36.392737615589525</v>
          </cell>
          <cell r="D22">
            <v>70.213343240969991</v>
          </cell>
          <cell r="L22">
            <v>39.832914619039016</v>
          </cell>
        </row>
        <row r="23">
          <cell r="A23">
            <v>20</v>
          </cell>
          <cell r="B23">
            <v>67.298401691672254</v>
          </cell>
          <cell r="C23">
            <v>49.124742240732864</v>
          </cell>
          <cell r="D23">
            <v>49.640697061863115</v>
          </cell>
          <cell r="L23">
            <v>64.214344836904687</v>
          </cell>
        </row>
        <row r="24">
          <cell r="A24">
            <v>21</v>
          </cell>
          <cell r="B24">
            <v>29.198218630656399</v>
          </cell>
          <cell r="C24">
            <v>2.878579968817828</v>
          </cell>
          <cell r="L24">
            <v>24.991859016719616</v>
          </cell>
        </row>
        <row r="25">
          <cell r="A25">
            <v>22</v>
          </cell>
          <cell r="B25">
            <v>27.452644258646004</v>
          </cell>
          <cell r="C25">
            <v>1.4702109557458591</v>
          </cell>
          <cell r="L25">
            <v>23.322242302809471</v>
          </cell>
        </row>
        <row r="26">
          <cell r="A26">
            <v>23</v>
          </cell>
          <cell r="B26">
            <v>25.707069886635601</v>
          </cell>
          <cell r="C26">
            <v>6.1841942673886763E-2</v>
          </cell>
          <cell r="L26">
            <v>21.652625588899312</v>
          </cell>
        </row>
        <row r="27">
          <cell r="A27">
            <v>24</v>
          </cell>
          <cell r="B27">
            <v>23.961495514625199</v>
          </cell>
          <cell r="C27">
            <v>-1.3465270703980821</v>
          </cell>
          <cell r="L27">
            <v>19.98300887498916</v>
          </cell>
        </row>
        <row r="28">
          <cell r="A28">
            <v>25</v>
          </cell>
          <cell r="B28">
            <v>22.215921142614803</v>
          </cell>
          <cell r="C28">
            <v>-2.7548960834700509</v>
          </cell>
          <cell r="L28">
            <v>18.313392161079008</v>
          </cell>
        </row>
        <row r="29">
          <cell r="A29">
            <v>26</v>
          </cell>
          <cell r="B29">
            <v>20.470346770604401</v>
          </cell>
          <cell r="C29">
            <v>-4.1632650965420197</v>
          </cell>
          <cell r="L29">
            <v>16.643775447168856</v>
          </cell>
        </row>
        <row r="30">
          <cell r="A30">
            <v>27</v>
          </cell>
          <cell r="B30">
            <v>18.724772398593998</v>
          </cell>
          <cell r="C30">
            <v>-5.5716341096139885</v>
          </cell>
          <cell r="L30">
            <v>14.974158733258705</v>
          </cell>
        </row>
        <row r="31">
          <cell r="A31">
            <v>28</v>
          </cell>
          <cell r="B31">
            <v>16.979198026583603</v>
          </cell>
          <cell r="C31">
            <v>-6.9800031226859574</v>
          </cell>
          <cell r="L31">
            <v>13.304542019348554</v>
          </cell>
        </row>
        <row r="32">
          <cell r="A32">
            <v>29</v>
          </cell>
          <cell r="B32">
            <v>15.233623654573201</v>
          </cell>
          <cell r="C32">
            <v>-8.3883721357579333</v>
          </cell>
          <cell r="L32">
            <v>11.634925305438399</v>
          </cell>
        </row>
        <row r="33">
          <cell r="A33">
            <v>30</v>
          </cell>
          <cell r="B33">
            <v>13.488049282562798</v>
          </cell>
          <cell r="C33">
            <v>-9.7967411488299021</v>
          </cell>
          <cell r="L33">
            <v>9.9653085915282436</v>
          </cell>
        </row>
        <row r="34">
          <cell r="A34">
            <v>31</v>
          </cell>
          <cell r="B34">
            <v>11.742474910552403</v>
          </cell>
          <cell r="C34">
            <v>-11.205110161901871</v>
          </cell>
          <cell r="L34">
            <v>8.2956918776180952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</sheetData>
      <sheetData sheetId="3">
        <row r="3">
          <cell r="AF3" t="str">
            <v>DL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M3" t="str">
            <v>DU</v>
          </cell>
          <cell r="AN3">
            <v>1</v>
          </cell>
          <cell r="AO3">
            <v>2</v>
          </cell>
          <cell r="AP3">
            <v>3</v>
          </cell>
          <cell r="AQ3">
            <v>4</v>
          </cell>
          <cell r="AR3">
            <v>5</v>
          </cell>
        </row>
        <row r="4">
          <cell r="D4">
            <v>45.079409770290013</v>
          </cell>
          <cell r="L4">
            <v>1</v>
          </cell>
          <cell r="AF4">
            <v>0</v>
          </cell>
          <cell r="AG4">
            <v>1.08</v>
          </cell>
          <cell r="AH4">
            <v>0.95</v>
          </cell>
          <cell r="AI4">
            <v>0.82</v>
          </cell>
          <cell r="AJ4">
            <v>0.69</v>
          </cell>
          <cell r="AK4">
            <v>0.56000000000000005</v>
          </cell>
          <cell r="AM4">
            <v>0</v>
          </cell>
          <cell r="AN4">
            <v>1.36</v>
          </cell>
          <cell r="AO4">
            <v>1.54</v>
          </cell>
          <cell r="AP4">
            <v>1.75</v>
          </cell>
          <cell r="AQ4">
            <v>1.97</v>
          </cell>
          <cell r="AR4">
            <v>2.21</v>
          </cell>
        </row>
        <row r="5">
          <cell r="D5">
            <v>7.1354352280141198</v>
          </cell>
          <cell r="L5">
            <v>2</v>
          </cell>
          <cell r="AF5">
            <v>15</v>
          </cell>
          <cell r="AG5">
            <v>1.08</v>
          </cell>
          <cell r="AH5">
            <v>0.95</v>
          </cell>
          <cell r="AI5">
            <v>0.82</v>
          </cell>
          <cell r="AJ5">
            <v>0.69</v>
          </cell>
          <cell r="AK5">
            <v>0.56000000000000005</v>
          </cell>
          <cell r="AM5">
            <v>15</v>
          </cell>
          <cell r="AN5">
            <v>1.36</v>
          </cell>
          <cell r="AO5">
            <v>1.54</v>
          </cell>
          <cell r="AP5">
            <v>1.75</v>
          </cell>
          <cell r="AQ5">
            <v>1.97</v>
          </cell>
          <cell r="AR5">
            <v>2.21</v>
          </cell>
        </row>
        <row r="6">
          <cell r="D6">
            <v>40.188275617176842</v>
          </cell>
          <cell r="L6">
            <v>3</v>
          </cell>
          <cell r="AF6">
            <v>16</v>
          </cell>
          <cell r="AG6">
            <v>1.1000000000000001</v>
          </cell>
          <cell r="AH6">
            <v>0.98</v>
          </cell>
          <cell r="AI6">
            <v>0.86</v>
          </cell>
          <cell r="AJ6">
            <v>0.74</v>
          </cell>
          <cell r="AK6">
            <v>0.62</v>
          </cell>
          <cell r="AM6">
            <v>16</v>
          </cell>
          <cell r="AN6">
            <v>1.37</v>
          </cell>
          <cell r="AO6">
            <v>1.54</v>
          </cell>
          <cell r="AP6">
            <v>1.73</v>
          </cell>
          <cell r="AQ6">
            <v>1.93</v>
          </cell>
          <cell r="AR6">
            <v>2.15</v>
          </cell>
        </row>
        <row r="7">
          <cell r="D7">
            <v>40.565079264289864</v>
          </cell>
          <cell r="L7">
            <v>4</v>
          </cell>
          <cell r="AF7">
            <v>17</v>
          </cell>
          <cell r="AG7">
            <v>1.1299999999999999</v>
          </cell>
          <cell r="AH7">
            <v>1.02</v>
          </cell>
          <cell r="AI7">
            <v>0.9</v>
          </cell>
          <cell r="AJ7">
            <v>0.78</v>
          </cell>
          <cell r="AK7">
            <v>0.67</v>
          </cell>
          <cell r="AM7">
            <v>17</v>
          </cell>
          <cell r="AN7">
            <v>1.38</v>
          </cell>
          <cell r="AO7">
            <v>1.54</v>
          </cell>
          <cell r="AP7">
            <v>1.71</v>
          </cell>
          <cell r="AQ7">
            <v>1.9</v>
          </cell>
          <cell r="AR7">
            <v>2.1</v>
          </cell>
        </row>
        <row r="8">
          <cell r="D8">
            <v>42.060863299036043</v>
          </cell>
          <cell r="L8">
            <v>5</v>
          </cell>
          <cell r="AF8">
            <v>18</v>
          </cell>
          <cell r="AG8">
            <v>1.1599999999999999</v>
          </cell>
          <cell r="AH8">
            <v>1.05</v>
          </cell>
          <cell r="AI8">
            <v>0.93</v>
          </cell>
          <cell r="AJ8">
            <v>0.82</v>
          </cell>
          <cell r="AK8">
            <v>0.71</v>
          </cell>
          <cell r="AM8">
            <v>18</v>
          </cell>
          <cell r="AN8">
            <v>1.39</v>
          </cell>
          <cell r="AO8">
            <v>1.53</v>
          </cell>
          <cell r="AP8">
            <v>1.69</v>
          </cell>
          <cell r="AQ8">
            <v>1.87</v>
          </cell>
          <cell r="AR8">
            <v>2.06</v>
          </cell>
        </row>
        <row r="9">
          <cell r="D9">
            <v>85.039014696493183</v>
          </cell>
          <cell r="L9">
            <v>6</v>
          </cell>
          <cell r="AF9">
            <v>19</v>
          </cell>
          <cell r="AG9">
            <v>1.18</v>
          </cell>
          <cell r="AH9">
            <v>1.08</v>
          </cell>
          <cell r="AI9">
            <v>0.97</v>
          </cell>
          <cell r="AJ9">
            <v>0.86</v>
          </cell>
          <cell r="AK9">
            <v>0.75</v>
          </cell>
          <cell r="AM9">
            <v>19</v>
          </cell>
          <cell r="AN9">
            <v>1.4</v>
          </cell>
          <cell r="AO9">
            <v>1.53</v>
          </cell>
          <cell r="AP9">
            <v>1.68</v>
          </cell>
          <cell r="AQ9">
            <v>1.85</v>
          </cell>
          <cell r="AR9">
            <v>2.02</v>
          </cell>
        </row>
        <row r="10">
          <cell r="D10">
            <v>97.375846210296331</v>
          </cell>
          <cell r="L10">
            <v>7</v>
          </cell>
          <cell r="AF10">
            <v>20</v>
          </cell>
          <cell r="AG10">
            <v>1.2</v>
          </cell>
          <cell r="AH10">
            <v>1.1000000000000001</v>
          </cell>
          <cell r="AI10">
            <v>1</v>
          </cell>
          <cell r="AJ10">
            <v>0.9</v>
          </cell>
          <cell r="AK10">
            <v>0.79</v>
          </cell>
          <cell r="AM10">
            <v>20</v>
          </cell>
          <cell r="AN10">
            <v>1.41</v>
          </cell>
          <cell r="AO10">
            <v>1.54</v>
          </cell>
          <cell r="AP10">
            <v>1.68</v>
          </cell>
          <cell r="AQ10">
            <v>1.83</v>
          </cell>
          <cell r="AR10">
            <v>1.99</v>
          </cell>
        </row>
        <row r="11">
          <cell r="D11">
            <v>54.629653838251492</v>
          </cell>
          <cell r="L11">
            <v>8</v>
          </cell>
          <cell r="AF11">
            <v>21</v>
          </cell>
          <cell r="AG11">
            <v>1.22</v>
          </cell>
          <cell r="AH11">
            <v>1.1299999999999999</v>
          </cell>
          <cell r="AI11">
            <v>1.03</v>
          </cell>
          <cell r="AJ11">
            <v>0.93</v>
          </cell>
          <cell r="AK11">
            <v>0.83</v>
          </cell>
          <cell r="AM11">
            <v>21</v>
          </cell>
          <cell r="AN11">
            <v>1.42</v>
          </cell>
          <cell r="AO11">
            <v>1.54</v>
          </cell>
          <cell r="AP11">
            <v>1.67</v>
          </cell>
          <cell r="AQ11">
            <v>1.81</v>
          </cell>
          <cell r="AR11">
            <v>1.96</v>
          </cell>
        </row>
        <row r="12">
          <cell r="D12">
            <v>20.327047912014873</v>
          </cell>
          <cell r="L12">
            <v>9</v>
          </cell>
          <cell r="AF12">
            <v>22</v>
          </cell>
          <cell r="AG12">
            <v>1.24</v>
          </cell>
          <cell r="AH12">
            <v>1.1499999999999999</v>
          </cell>
          <cell r="AI12">
            <v>1.05</v>
          </cell>
          <cell r="AJ12">
            <v>0.96</v>
          </cell>
          <cell r="AK12">
            <v>0.86</v>
          </cell>
          <cell r="AM12">
            <v>22</v>
          </cell>
          <cell r="AN12">
            <v>1.43</v>
          </cell>
          <cell r="AO12">
            <v>1.54</v>
          </cell>
          <cell r="AP12">
            <v>1.66</v>
          </cell>
          <cell r="AQ12">
            <v>1.8</v>
          </cell>
          <cell r="AR12">
            <v>1.94</v>
          </cell>
        </row>
        <row r="13">
          <cell r="D13">
            <v>77.933905040224261</v>
          </cell>
          <cell r="L13">
            <v>10</v>
          </cell>
          <cell r="AF13">
            <v>23</v>
          </cell>
          <cell r="AG13">
            <v>1.26</v>
          </cell>
          <cell r="AH13">
            <v>1.17</v>
          </cell>
          <cell r="AI13">
            <v>1.08</v>
          </cell>
          <cell r="AJ13">
            <v>0.99</v>
          </cell>
          <cell r="AK13">
            <v>0.9</v>
          </cell>
          <cell r="AM13">
            <v>23</v>
          </cell>
          <cell r="AN13">
            <v>1.44</v>
          </cell>
          <cell r="AO13">
            <v>1.54</v>
          </cell>
          <cell r="AP13">
            <v>1.66</v>
          </cell>
          <cell r="AQ13">
            <v>1.79</v>
          </cell>
          <cell r="AR13">
            <v>1.92</v>
          </cell>
        </row>
        <row r="14">
          <cell r="D14">
            <v>12.78612104252465</v>
          </cell>
          <cell r="L14">
            <v>11</v>
          </cell>
          <cell r="AF14">
            <v>24</v>
          </cell>
          <cell r="AG14">
            <v>1.27</v>
          </cell>
          <cell r="AH14">
            <v>1.19</v>
          </cell>
          <cell r="AI14">
            <v>1.1000000000000001</v>
          </cell>
          <cell r="AJ14">
            <v>1.01</v>
          </cell>
          <cell r="AK14">
            <v>0.93</v>
          </cell>
          <cell r="AM14">
            <v>24</v>
          </cell>
          <cell r="AN14">
            <v>1.45</v>
          </cell>
          <cell r="AO14">
            <v>1.55</v>
          </cell>
          <cell r="AP14">
            <v>1.66</v>
          </cell>
          <cell r="AQ14">
            <v>1.78</v>
          </cell>
          <cell r="AR14">
            <v>1.9</v>
          </cell>
        </row>
        <row r="15">
          <cell r="D15">
            <v>14.347633191881437</v>
          </cell>
          <cell r="L15">
            <v>12</v>
          </cell>
          <cell r="AF15">
            <v>25</v>
          </cell>
          <cell r="AG15">
            <v>1.29</v>
          </cell>
          <cell r="AH15">
            <v>1.21</v>
          </cell>
          <cell r="AI15">
            <v>1.1200000000000001</v>
          </cell>
          <cell r="AJ15">
            <v>1.04</v>
          </cell>
          <cell r="AK15">
            <v>0.95</v>
          </cell>
          <cell r="AM15">
            <v>25</v>
          </cell>
          <cell r="AN15">
            <v>1.45</v>
          </cell>
          <cell r="AO15">
            <v>1.55</v>
          </cell>
          <cell r="AP15">
            <v>1.66</v>
          </cell>
          <cell r="AQ15">
            <v>1.77</v>
          </cell>
          <cell r="AR15">
            <v>1.89</v>
          </cell>
        </row>
        <row r="16">
          <cell r="D16">
            <v>95.465223733935673</v>
          </cell>
          <cell r="L16">
            <v>13</v>
          </cell>
          <cell r="AF16">
            <v>26</v>
          </cell>
          <cell r="AG16">
            <v>1.3</v>
          </cell>
          <cell r="AH16">
            <v>1.22</v>
          </cell>
          <cell r="AI16">
            <v>1.1399999999999999</v>
          </cell>
          <cell r="AJ16">
            <v>1.06</v>
          </cell>
          <cell r="AK16">
            <v>0.98</v>
          </cell>
          <cell r="AM16">
            <v>26</v>
          </cell>
          <cell r="AN16">
            <v>1.46</v>
          </cell>
          <cell r="AO16">
            <v>1.55</v>
          </cell>
          <cell r="AP16">
            <v>1.65</v>
          </cell>
          <cell r="AQ16">
            <v>1.76</v>
          </cell>
          <cell r="AR16">
            <v>1.88</v>
          </cell>
        </row>
        <row r="17">
          <cell r="D17">
            <v>58.805148379172564</v>
          </cell>
          <cell r="L17">
            <v>14</v>
          </cell>
          <cell r="AF17">
            <v>27</v>
          </cell>
          <cell r="AG17">
            <v>1.32</v>
          </cell>
          <cell r="AH17">
            <v>1.24</v>
          </cell>
          <cell r="AI17">
            <v>1.1599999999999999</v>
          </cell>
          <cell r="AJ17">
            <v>1.08</v>
          </cell>
          <cell r="AK17">
            <v>1.01</v>
          </cell>
          <cell r="AM17">
            <v>27</v>
          </cell>
          <cell r="AN17">
            <v>1.47</v>
          </cell>
          <cell r="AO17">
            <v>1.56</v>
          </cell>
          <cell r="AP17">
            <v>1.65</v>
          </cell>
          <cell r="AQ17">
            <v>1.76</v>
          </cell>
          <cell r="AR17">
            <v>1.86</v>
          </cell>
        </row>
        <row r="18">
          <cell r="D18">
            <v>4.0737767178522288</v>
          </cell>
          <cell r="L18">
            <v>15</v>
          </cell>
          <cell r="AF18">
            <v>28</v>
          </cell>
          <cell r="AG18">
            <v>1.33</v>
          </cell>
          <cell r="AH18">
            <v>1.26</v>
          </cell>
          <cell r="AI18">
            <v>1.18</v>
          </cell>
          <cell r="AJ18">
            <v>1.1000000000000001</v>
          </cell>
          <cell r="AK18">
            <v>1.03</v>
          </cell>
          <cell r="AM18">
            <v>28</v>
          </cell>
          <cell r="AN18">
            <v>1.48</v>
          </cell>
          <cell r="AO18">
            <v>1.56</v>
          </cell>
          <cell r="AP18">
            <v>1.65</v>
          </cell>
          <cell r="AQ18">
            <v>1.75</v>
          </cell>
          <cell r="AR18">
            <v>1.85</v>
          </cell>
        </row>
        <row r="19">
          <cell r="D19">
            <v>7.4250132513889788</v>
          </cell>
          <cell r="L19">
            <v>16</v>
          </cell>
          <cell r="AF19">
            <v>29</v>
          </cell>
          <cell r="AG19">
            <v>1.34</v>
          </cell>
          <cell r="AH19">
            <v>1.27</v>
          </cell>
          <cell r="AI19">
            <v>1.2</v>
          </cell>
          <cell r="AJ19">
            <v>1.1200000000000001</v>
          </cell>
          <cell r="AK19">
            <v>1.05</v>
          </cell>
          <cell r="AM19">
            <v>29</v>
          </cell>
          <cell r="AN19">
            <v>1.48</v>
          </cell>
          <cell r="AO19">
            <v>1.56</v>
          </cell>
          <cell r="AP19">
            <v>1.65</v>
          </cell>
          <cell r="AQ19">
            <v>1.74</v>
          </cell>
          <cell r="AR19">
            <v>1.84</v>
          </cell>
        </row>
        <row r="20">
          <cell r="D20">
            <v>19.940127709935517</v>
          </cell>
          <cell r="L20">
            <v>17</v>
          </cell>
          <cell r="AF20">
            <v>30</v>
          </cell>
          <cell r="AG20">
            <v>1.35</v>
          </cell>
          <cell r="AH20">
            <v>1.28</v>
          </cell>
          <cell r="AI20">
            <v>1.21</v>
          </cell>
          <cell r="AJ20">
            <v>1.1399999999999999</v>
          </cell>
          <cell r="AK20">
            <v>1.07</v>
          </cell>
          <cell r="AM20">
            <v>30</v>
          </cell>
          <cell r="AN20">
            <v>1.49</v>
          </cell>
          <cell r="AO20">
            <v>1.57</v>
          </cell>
          <cell r="AP20">
            <v>1.65</v>
          </cell>
          <cell r="AQ20">
            <v>1.74</v>
          </cell>
          <cell r="AR20">
            <v>1.83</v>
          </cell>
        </row>
        <row r="21">
          <cell r="D21">
            <v>20.187173582186844</v>
          </cell>
          <cell r="L21">
            <v>18</v>
          </cell>
          <cell r="AF21">
            <v>31</v>
          </cell>
          <cell r="AG21">
            <v>1.36</v>
          </cell>
          <cell r="AH21">
            <v>1.3</v>
          </cell>
          <cell r="AI21">
            <v>1.23</v>
          </cell>
          <cell r="AJ21">
            <v>1.1599999999999999</v>
          </cell>
          <cell r="AK21">
            <v>1.0900000000000001</v>
          </cell>
          <cell r="AM21">
            <v>31</v>
          </cell>
          <cell r="AN21">
            <v>1.5</v>
          </cell>
          <cell r="AO21">
            <v>1.57</v>
          </cell>
          <cell r="AP21">
            <v>1.65</v>
          </cell>
          <cell r="AQ21">
            <v>1.74</v>
          </cell>
          <cell r="AR21">
            <v>1.83</v>
          </cell>
        </row>
        <row r="22">
          <cell r="D22">
            <v>70.213343240969991</v>
          </cell>
          <cell r="L22">
            <v>19</v>
          </cell>
          <cell r="AF22">
            <v>32</v>
          </cell>
          <cell r="AG22">
            <v>1.37</v>
          </cell>
          <cell r="AH22">
            <v>1.31</v>
          </cell>
          <cell r="AI22">
            <v>1.24</v>
          </cell>
          <cell r="AJ22">
            <v>1.18</v>
          </cell>
          <cell r="AK22">
            <v>1.1100000000000001</v>
          </cell>
          <cell r="AM22">
            <v>32</v>
          </cell>
          <cell r="AN22">
            <v>1.5</v>
          </cell>
          <cell r="AO22">
            <v>1.57</v>
          </cell>
          <cell r="AP22">
            <v>1.65</v>
          </cell>
          <cell r="AQ22">
            <v>1.73</v>
          </cell>
          <cell r="AR22">
            <v>1.82</v>
          </cell>
        </row>
        <row r="23">
          <cell r="D23">
            <v>49.640697061863115</v>
          </cell>
          <cell r="L23">
            <v>20</v>
          </cell>
          <cell r="AF23">
            <v>33</v>
          </cell>
          <cell r="AG23">
            <v>1.38</v>
          </cell>
          <cell r="AH23">
            <v>1.32</v>
          </cell>
          <cell r="AI23">
            <v>1.26</v>
          </cell>
          <cell r="AJ23">
            <v>1.19</v>
          </cell>
          <cell r="AK23">
            <v>1.1299999999999999</v>
          </cell>
          <cell r="AM23">
            <v>33</v>
          </cell>
          <cell r="AN23">
            <v>1.51</v>
          </cell>
          <cell r="AO23">
            <v>1.58</v>
          </cell>
          <cell r="AP23">
            <v>1.65</v>
          </cell>
          <cell r="AQ23">
            <v>1.73</v>
          </cell>
          <cell r="AR23">
            <v>1.81</v>
          </cell>
        </row>
        <row r="24">
          <cell r="AF24">
            <v>34</v>
          </cell>
          <cell r="AG24">
            <v>1.39</v>
          </cell>
          <cell r="AH24">
            <v>1.33</v>
          </cell>
          <cell r="AI24">
            <v>1.27</v>
          </cell>
          <cell r="AJ24">
            <v>1.21</v>
          </cell>
          <cell r="AK24">
            <v>1.1499999999999999</v>
          </cell>
          <cell r="AM24">
            <v>34</v>
          </cell>
          <cell r="AN24">
            <v>1.51</v>
          </cell>
          <cell r="AO24">
            <v>1.58</v>
          </cell>
          <cell r="AP24">
            <v>1.65</v>
          </cell>
          <cell r="AQ24">
            <v>1.73</v>
          </cell>
          <cell r="AR24">
            <v>1.81</v>
          </cell>
        </row>
        <row r="25">
          <cell r="AF25">
            <v>35</v>
          </cell>
          <cell r="AG25">
            <v>1.4</v>
          </cell>
          <cell r="AH25">
            <v>1.34</v>
          </cell>
          <cell r="AI25">
            <v>1.28</v>
          </cell>
          <cell r="AJ25">
            <v>1.22</v>
          </cell>
          <cell r="AK25">
            <v>1.1599999999999999</v>
          </cell>
          <cell r="AM25">
            <v>35</v>
          </cell>
          <cell r="AN25">
            <v>1.52</v>
          </cell>
          <cell r="AO25">
            <v>1.58</v>
          </cell>
          <cell r="AP25">
            <v>1.65</v>
          </cell>
          <cell r="AQ25">
            <v>1.73</v>
          </cell>
          <cell r="AR25">
            <v>1.8</v>
          </cell>
        </row>
        <row r="26">
          <cell r="AF26">
            <v>36</v>
          </cell>
          <cell r="AG26">
            <v>1.41</v>
          </cell>
          <cell r="AH26">
            <v>1.35</v>
          </cell>
          <cell r="AI26">
            <v>1.29</v>
          </cell>
          <cell r="AJ26">
            <v>1.24</v>
          </cell>
          <cell r="AK26">
            <v>1.18</v>
          </cell>
          <cell r="AM26">
            <v>36</v>
          </cell>
          <cell r="AN26">
            <v>1.52</v>
          </cell>
          <cell r="AO26">
            <v>1.59</v>
          </cell>
          <cell r="AP26">
            <v>1.65</v>
          </cell>
          <cell r="AQ26">
            <v>1.73</v>
          </cell>
          <cell r="AR26">
            <v>1.8</v>
          </cell>
        </row>
        <row r="27">
          <cell r="AF27">
            <v>37</v>
          </cell>
          <cell r="AG27">
            <v>1.42</v>
          </cell>
          <cell r="AH27">
            <v>1.36</v>
          </cell>
          <cell r="AI27">
            <v>1.31</v>
          </cell>
          <cell r="AJ27">
            <v>1.25</v>
          </cell>
          <cell r="AK27">
            <v>1.19</v>
          </cell>
          <cell r="AM27">
            <v>37</v>
          </cell>
          <cell r="AN27">
            <v>1.53</v>
          </cell>
          <cell r="AO27">
            <v>1.59</v>
          </cell>
          <cell r="AP27">
            <v>1.66</v>
          </cell>
          <cell r="AQ27">
            <v>1.72</v>
          </cell>
          <cell r="AR27">
            <v>1.8</v>
          </cell>
        </row>
        <row r="28">
          <cell r="AF28">
            <v>38</v>
          </cell>
          <cell r="AG28">
            <v>1.43</v>
          </cell>
          <cell r="AH28">
            <v>1.37</v>
          </cell>
          <cell r="AI28">
            <v>1.32</v>
          </cell>
          <cell r="AJ28">
            <v>1.26</v>
          </cell>
          <cell r="AK28">
            <v>1.21</v>
          </cell>
          <cell r="AM28">
            <v>38</v>
          </cell>
          <cell r="AN28">
            <v>1.54</v>
          </cell>
          <cell r="AO28">
            <v>1.59</v>
          </cell>
          <cell r="AP28">
            <v>1.66</v>
          </cell>
          <cell r="AQ28">
            <v>1.72</v>
          </cell>
          <cell r="AR28">
            <v>1.79</v>
          </cell>
        </row>
        <row r="29">
          <cell r="AF29">
            <v>39</v>
          </cell>
          <cell r="AG29">
            <v>1.43</v>
          </cell>
          <cell r="AH29">
            <v>1.38</v>
          </cell>
          <cell r="AI29">
            <v>1.33</v>
          </cell>
          <cell r="AJ29">
            <v>1.27</v>
          </cell>
          <cell r="AK29">
            <v>1.22</v>
          </cell>
          <cell r="AM29">
            <v>39</v>
          </cell>
          <cell r="AN29">
            <v>1.54</v>
          </cell>
          <cell r="AO29">
            <v>1.6</v>
          </cell>
          <cell r="AP29">
            <v>1.66</v>
          </cell>
          <cell r="AQ29">
            <v>1.72</v>
          </cell>
          <cell r="AR29">
            <v>1.79</v>
          </cell>
        </row>
        <row r="30">
          <cell r="AF30">
            <v>40</v>
          </cell>
          <cell r="AG30">
            <v>1.44</v>
          </cell>
          <cell r="AH30">
            <v>1.39</v>
          </cell>
          <cell r="AI30">
            <v>1.34</v>
          </cell>
          <cell r="AJ30">
            <v>1.29</v>
          </cell>
          <cell r="AK30">
            <v>1.23</v>
          </cell>
          <cell r="AM30">
            <v>40</v>
          </cell>
          <cell r="AN30">
            <v>1.54</v>
          </cell>
          <cell r="AO30">
            <v>1.6</v>
          </cell>
          <cell r="AP30">
            <v>1.66</v>
          </cell>
          <cell r="AQ30">
            <v>1.72</v>
          </cell>
          <cell r="AR30">
            <v>1.79</v>
          </cell>
        </row>
        <row r="31">
          <cell r="AF31">
            <v>45</v>
          </cell>
          <cell r="AG31">
            <v>1.48</v>
          </cell>
          <cell r="AH31">
            <v>1.43</v>
          </cell>
          <cell r="AI31">
            <v>1.38</v>
          </cell>
          <cell r="AJ31">
            <v>1.34</v>
          </cell>
          <cell r="AK31">
            <v>1.29</v>
          </cell>
          <cell r="AM31">
            <v>45</v>
          </cell>
          <cell r="AN31">
            <v>1.57</v>
          </cell>
          <cell r="AO31">
            <v>1.62</v>
          </cell>
          <cell r="AP31">
            <v>1.67</v>
          </cell>
          <cell r="AQ31">
            <v>1.72</v>
          </cell>
          <cell r="AR31">
            <v>1.78</v>
          </cell>
        </row>
        <row r="32">
          <cell r="AF32">
            <v>50</v>
          </cell>
          <cell r="AG32">
            <v>1.5</v>
          </cell>
          <cell r="AH32">
            <v>1.46</v>
          </cell>
          <cell r="AI32">
            <v>1.42</v>
          </cell>
          <cell r="AJ32">
            <v>1.38</v>
          </cell>
          <cell r="AK32">
            <v>1.34</v>
          </cell>
          <cell r="AM32">
            <v>50</v>
          </cell>
          <cell r="AN32">
            <v>1.59</v>
          </cell>
          <cell r="AO32">
            <v>1.63</v>
          </cell>
          <cell r="AP32">
            <v>1.67</v>
          </cell>
          <cell r="AQ32">
            <v>1.72</v>
          </cell>
          <cell r="AR32">
            <v>1.77</v>
          </cell>
        </row>
        <row r="33">
          <cell r="AF33">
            <v>55</v>
          </cell>
          <cell r="AG33">
            <v>1.53</v>
          </cell>
          <cell r="AH33">
            <v>1.49</v>
          </cell>
          <cell r="AI33">
            <v>1.45</v>
          </cell>
          <cell r="AJ33">
            <v>1.41</v>
          </cell>
          <cell r="AK33">
            <v>1.38</v>
          </cell>
          <cell r="AM33">
            <v>55</v>
          </cell>
          <cell r="AN33">
            <v>1.6</v>
          </cell>
          <cell r="AO33">
            <v>1.64</v>
          </cell>
          <cell r="AP33">
            <v>1.68</v>
          </cell>
          <cell r="AQ33">
            <v>1.72</v>
          </cell>
          <cell r="AR33">
            <v>1.77</v>
          </cell>
        </row>
        <row r="34">
          <cell r="AF34">
            <v>60</v>
          </cell>
          <cell r="AG34">
            <v>1.55</v>
          </cell>
          <cell r="AH34">
            <v>1.51</v>
          </cell>
          <cell r="AI34">
            <v>1.48</v>
          </cell>
          <cell r="AJ34">
            <v>1.44</v>
          </cell>
          <cell r="AK34">
            <v>1.41</v>
          </cell>
          <cell r="AM34">
            <v>60</v>
          </cell>
          <cell r="AN34">
            <v>1.62</v>
          </cell>
          <cell r="AO34">
            <v>1.65</v>
          </cell>
          <cell r="AP34">
            <v>1.69</v>
          </cell>
          <cell r="AQ34">
            <v>1.73</v>
          </cell>
          <cell r="AR34">
            <v>1.77</v>
          </cell>
        </row>
        <row r="35">
          <cell r="AF35">
            <v>65</v>
          </cell>
          <cell r="AG35">
            <v>1.57</v>
          </cell>
          <cell r="AH35">
            <v>1.54</v>
          </cell>
          <cell r="AI35">
            <v>1.5</v>
          </cell>
          <cell r="AJ35">
            <v>1.47</v>
          </cell>
          <cell r="AK35">
            <v>1.44</v>
          </cell>
          <cell r="AM35">
            <v>65</v>
          </cell>
          <cell r="AN35">
            <v>1.63</v>
          </cell>
          <cell r="AO35">
            <v>1.66</v>
          </cell>
          <cell r="AP35">
            <v>1.7</v>
          </cell>
          <cell r="AQ35">
            <v>1.73</v>
          </cell>
          <cell r="AR35">
            <v>1.77</v>
          </cell>
        </row>
        <row r="36">
          <cell r="AF36">
            <v>70</v>
          </cell>
          <cell r="AG36">
            <v>1.58</v>
          </cell>
          <cell r="AH36">
            <v>1.55</v>
          </cell>
          <cell r="AI36">
            <v>1.52</v>
          </cell>
          <cell r="AJ36">
            <v>1.49</v>
          </cell>
          <cell r="AK36">
            <v>1.46</v>
          </cell>
          <cell r="AM36">
            <v>70</v>
          </cell>
          <cell r="AN36">
            <v>1.64</v>
          </cell>
          <cell r="AO36">
            <v>1.67</v>
          </cell>
          <cell r="AP36">
            <v>1.7</v>
          </cell>
          <cell r="AQ36">
            <v>1.74</v>
          </cell>
          <cell r="AR36">
            <v>1.77</v>
          </cell>
        </row>
        <row r="37">
          <cell r="AF37">
            <v>75</v>
          </cell>
          <cell r="AG37">
            <v>1.6</v>
          </cell>
          <cell r="AH37">
            <v>1.57</v>
          </cell>
          <cell r="AI37">
            <v>1.54</v>
          </cell>
          <cell r="AJ37">
            <v>1.51</v>
          </cell>
          <cell r="AK37">
            <v>1.49</v>
          </cell>
          <cell r="AM37">
            <v>75</v>
          </cell>
          <cell r="AN37">
            <v>1.65</v>
          </cell>
          <cell r="AO37">
            <v>1.68</v>
          </cell>
          <cell r="AP37">
            <v>1.71</v>
          </cell>
          <cell r="AQ37">
            <v>1.74</v>
          </cell>
          <cell r="AR37">
            <v>1.77</v>
          </cell>
        </row>
        <row r="38">
          <cell r="AF38">
            <v>80</v>
          </cell>
          <cell r="AG38">
            <v>1.61</v>
          </cell>
          <cell r="AH38">
            <v>1.59</v>
          </cell>
          <cell r="AI38">
            <v>1.56</v>
          </cell>
          <cell r="AJ38">
            <v>1.53</v>
          </cell>
          <cell r="AK38">
            <v>1.51</v>
          </cell>
          <cell r="AM38">
            <v>80</v>
          </cell>
          <cell r="AN38">
            <v>1.66</v>
          </cell>
          <cell r="AO38">
            <v>1.69</v>
          </cell>
          <cell r="AP38">
            <v>1.72</v>
          </cell>
          <cell r="AQ38">
            <v>1.74</v>
          </cell>
          <cell r="AR38">
            <v>1.77</v>
          </cell>
        </row>
        <row r="39">
          <cell r="AF39">
            <v>85</v>
          </cell>
          <cell r="AG39">
            <v>1.62</v>
          </cell>
          <cell r="AH39">
            <v>1.6</v>
          </cell>
          <cell r="AI39">
            <v>1.57</v>
          </cell>
          <cell r="AJ39">
            <v>1.55</v>
          </cell>
          <cell r="AK39">
            <v>1.52</v>
          </cell>
          <cell r="AM39">
            <v>85</v>
          </cell>
          <cell r="AN39">
            <v>1.67</v>
          </cell>
          <cell r="AO39">
            <v>1.7</v>
          </cell>
          <cell r="AP39">
            <v>1.72</v>
          </cell>
          <cell r="AQ39">
            <v>1.75</v>
          </cell>
          <cell r="AR39">
            <v>1.77</v>
          </cell>
        </row>
        <row r="40">
          <cell r="AF40">
            <v>90</v>
          </cell>
          <cell r="AG40">
            <v>1.63</v>
          </cell>
          <cell r="AH40">
            <v>1.61</v>
          </cell>
          <cell r="AI40">
            <v>1.59</v>
          </cell>
          <cell r="AJ40">
            <v>1.57</v>
          </cell>
          <cell r="AK40">
            <v>1.54</v>
          </cell>
          <cell r="AM40">
            <v>90</v>
          </cell>
          <cell r="AN40">
            <v>1.68</v>
          </cell>
          <cell r="AO40">
            <v>1.7</v>
          </cell>
          <cell r="AP40">
            <v>1.73</v>
          </cell>
          <cell r="AQ40">
            <v>1.75</v>
          </cell>
          <cell r="AR40">
            <v>1.78</v>
          </cell>
        </row>
        <row r="41">
          <cell r="AF41">
            <v>95</v>
          </cell>
          <cell r="AG41">
            <v>1.64</v>
          </cell>
          <cell r="AH41">
            <v>1.62</v>
          </cell>
          <cell r="AI41">
            <v>1.6</v>
          </cell>
          <cell r="AJ41">
            <v>1.58</v>
          </cell>
          <cell r="AK41">
            <v>1.56</v>
          </cell>
          <cell r="AM41">
            <v>95</v>
          </cell>
          <cell r="AN41">
            <v>1.69</v>
          </cell>
          <cell r="AO41">
            <v>1.71</v>
          </cell>
          <cell r="AP41">
            <v>1.73</v>
          </cell>
          <cell r="AQ41">
            <v>1.75</v>
          </cell>
          <cell r="AR41">
            <v>1.78</v>
          </cell>
        </row>
        <row r="42">
          <cell r="AF42">
            <v>100</v>
          </cell>
          <cell r="AG42">
            <v>1.65</v>
          </cell>
          <cell r="AH42">
            <v>1.63</v>
          </cell>
          <cell r="AI42">
            <v>1.61</v>
          </cell>
          <cell r="AJ42">
            <v>1.59</v>
          </cell>
          <cell r="AK42">
            <v>1.57</v>
          </cell>
          <cell r="AM42">
            <v>100</v>
          </cell>
          <cell r="AN42">
            <v>1.69</v>
          </cell>
          <cell r="AO42">
            <v>1.72</v>
          </cell>
          <cell r="AP42">
            <v>1.74</v>
          </cell>
          <cell r="AQ42">
            <v>1.76</v>
          </cell>
          <cell r="AR42">
            <v>1.78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>
        <row r="1">
          <cell r="X1">
            <v>1032</v>
          </cell>
        </row>
        <row r="2">
          <cell r="Y2" t="str">
            <v>2008_3</v>
          </cell>
        </row>
      </sheetData>
      <sheetData sheetId="3"/>
      <sheetData sheetId="4"/>
      <sheetData sheetId="5">
        <row r="1">
          <cell r="X1">
            <v>91</v>
          </cell>
        </row>
        <row r="2">
          <cell r="Z2" t="str">
            <v>2008_3</v>
          </cell>
        </row>
      </sheetData>
      <sheetData sheetId="6"/>
      <sheetData sheetId="7">
        <row r="1">
          <cell r="V1">
            <v>135</v>
          </cell>
        </row>
        <row r="3">
          <cell r="X3" t="str">
            <v>2008_3</v>
          </cell>
        </row>
      </sheetData>
      <sheetData sheetId="8"/>
      <sheetData sheetId="9">
        <row r="1">
          <cell r="V1">
            <v>6</v>
          </cell>
        </row>
        <row r="2">
          <cell r="X2" t="str">
            <v>2008_3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0">
          <cell r="G50">
            <v>64098.786689700013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>
        <row r="61">
          <cell r="A61" t="str">
            <v>Subsidies</v>
          </cell>
        </row>
        <row r="78">
          <cell r="D7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3:I49"/>
  <sheetViews>
    <sheetView showGridLines="0" zoomScaleNormal="100" workbookViewId="0">
      <selection activeCell="I29" sqref="I29"/>
    </sheetView>
  </sheetViews>
  <sheetFormatPr defaultColWidth="9.140625" defaultRowHeight="12.75"/>
  <cols>
    <col min="1" max="1" width="9.140625" style="1"/>
    <col min="2" max="2" width="10.140625" style="1" customWidth="1"/>
    <col min="3" max="8" width="9.140625" style="1"/>
    <col min="9" max="9" width="10.28515625" style="1" customWidth="1"/>
    <col min="10" max="10" width="10" style="1" customWidth="1"/>
    <col min="11" max="16384" width="9.140625" style="1"/>
  </cols>
  <sheetData>
    <row r="3" spans="3:9" hidden="1"/>
    <row r="4" spans="3:9" ht="47.25" customHeight="1">
      <c r="C4" s="276" t="str">
        <f>CHOOSE('Permbajtja-Content'!$A$1,"Instituti i Statistikave","Institute of Statistics")</f>
        <v>Instituti i Statistikave</v>
      </c>
      <c r="D4" s="277"/>
      <c r="E4" s="277"/>
      <c r="F4" s="277"/>
      <c r="G4" s="277"/>
      <c r="H4" s="277"/>
      <c r="I4" s="277"/>
    </row>
    <row r="18" spans="2:8" ht="54.75" customHeight="1">
      <c r="B18" s="278" t="str">
        <f>CHOOSE('Permbajtja-Content'!$A$1,"Llogaritë Kombëtare Vjetore (Metoda e Prodhimit)","Annual National Accounts (Production Approach)")</f>
        <v>Llogaritë Kombëtare Vjetore (Metoda e Prodhimit)</v>
      </c>
      <c r="C18" s="278"/>
      <c r="D18" s="278"/>
      <c r="E18" s="278"/>
      <c r="F18" s="278"/>
      <c r="G18" s="278"/>
      <c r="H18" s="278"/>
    </row>
    <row r="23" spans="2:8" ht="18.75">
      <c r="E23" s="50" t="str">
        <f>CHOOSE('Permbajtja-Content'!$A$1,"Produkti i Brendshëm Bruto  ","Gross Domestic Product ,")</f>
        <v xml:space="preserve">Produkti i Brendshëm Bruto  </v>
      </c>
    </row>
    <row r="24" spans="2:8" ht="18.75">
      <c r="C24" s="49"/>
      <c r="E24" s="51" t="str">
        <f>CHOOSE('Permbajtja-Content'!$A$1,"Rezultatet sipas klasifikimit NVE Rev.2, në nivel A19 ","GDP by NACE Rev.2, at level A19")</f>
        <v xml:space="preserve">Rezultatet sipas klasifikimit NVE Rev.2, në nivel A19 </v>
      </c>
    </row>
    <row r="26" spans="2:8" ht="14.25">
      <c r="E26" s="131" t="str">
        <f>CHOOSE('Permbajtja-Content'!$A$1,"Seritë e të dhënave të PBB-së 1995-2023 ","Time series of GDP 1995-2023")</f>
        <v xml:space="preserve">Seritë e të dhënave të PBB-së 1995-2023 </v>
      </c>
    </row>
    <row r="27" spans="2:8" ht="14.25">
      <c r="E27" s="131"/>
    </row>
    <row r="28" spans="2:8" ht="14.25">
      <c r="E28" s="131"/>
    </row>
    <row r="39" spans="1:8">
      <c r="A39" s="129" t="s">
        <v>139</v>
      </c>
      <c r="C39" s="34"/>
      <c r="D39" s="34"/>
      <c r="E39" s="34"/>
      <c r="F39" s="34"/>
      <c r="G39" s="34"/>
      <c r="H39" s="34"/>
    </row>
    <row r="40" spans="1:8">
      <c r="A40" s="126" t="str">
        <f>CHOOSE('Permbajtja-Content'!$A$1,"Përditësimi i fundit: Mars 2023"," Last update: March 2023")</f>
        <v>Përditësimi i fundit: Mars 2023</v>
      </c>
      <c r="C40" s="35"/>
      <c r="D40" s="35"/>
      <c r="E40" s="35"/>
      <c r="F40" s="35"/>
      <c r="G40" s="35"/>
      <c r="H40" s="35"/>
    </row>
    <row r="41" spans="1:8" s="128" customFormat="1">
      <c r="A41" s="126"/>
      <c r="C41" s="130"/>
      <c r="D41" s="130"/>
      <c r="E41" s="130"/>
      <c r="F41" s="130"/>
      <c r="G41" s="130"/>
      <c r="H41" s="130"/>
    </row>
    <row r="42" spans="1:8">
      <c r="A42" s="34" t="s">
        <v>71</v>
      </c>
      <c r="C42" s="34"/>
      <c r="D42" s="34"/>
      <c r="E42" s="34"/>
      <c r="F42" s="34"/>
      <c r="G42" s="34"/>
      <c r="H42" s="34"/>
    </row>
    <row r="43" spans="1:8">
      <c r="A43" s="34" t="s">
        <v>72</v>
      </c>
      <c r="C43" s="34"/>
      <c r="D43" s="34"/>
      <c r="E43" s="34"/>
      <c r="F43" s="34"/>
      <c r="G43" s="34"/>
      <c r="H43" s="34"/>
    </row>
    <row r="44" spans="1:8" s="128" customFormat="1">
      <c r="A44" s="129"/>
      <c r="C44" s="129"/>
      <c r="D44" s="129"/>
      <c r="E44" s="129"/>
      <c r="F44" s="129"/>
      <c r="G44" s="129"/>
      <c r="H44" s="129"/>
    </row>
    <row r="45" spans="1:8">
      <c r="A45" s="127" t="str">
        <f>CHOOSE('Permbajtja-Content'!$A$1,"Për të dhëna më të detajuara sipas aktiviteteve ekonomike, ju lutemi konsultoni faqen e INSTAT, seksioni Databaza Statistikore, tema Llogaritë Kombëtare"," For more detail information by economic activities, please refer to INSTAT website, section Statistical database, National accounts")</f>
        <v>Për të dhëna më të detajuara sipas aktiviteteve ekonomike, ju lutemi konsultoni faqen e INSTAT, seksioni Databaza Statistikore, tema Llogaritë Kombëtare</v>
      </c>
      <c r="G45" s="35"/>
      <c r="H45" s="35"/>
    </row>
    <row r="46" spans="1:8" s="128" customFormat="1">
      <c r="A46" s="127"/>
      <c r="G46" s="130"/>
      <c r="H46" s="130"/>
    </row>
    <row r="47" spans="1:8" ht="18">
      <c r="A47" s="36" t="s">
        <v>138</v>
      </c>
      <c r="C47" s="35"/>
      <c r="D47" s="35"/>
      <c r="E47" s="35"/>
      <c r="F47" s="35"/>
      <c r="G47" s="35"/>
      <c r="H47" s="35"/>
    </row>
    <row r="48" spans="1:8">
      <c r="A48" s="130" t="s">
        <v>137</v>
      </c>
      <c r="C48" s="35"/>
      <c r="D48" s="35"/>
      <c r="E48" s="35"/>
      <c r="F48" s="35"/>
      <c r="G48" s="35"/>
      <c r="H48" s="35"/>
    </row>
    <row r="49" spans="2:8">
      <c r="B49" s="35"/>
      <c r="C49" s="35"/>
      <c r="D49" s="35"/>
      <c r="E49" s="35"/>
      <c r="F49" s="35"/>
      <c r="G49" s="35"/>
      <c r="H49" s="35"/>
    </row>
  </sheetData>
  <mergeCells count="2">
    <mergeCell ref="C4:I4"/>
    <mergeCell ref="B18:H18"/>
  </mergeCells>
  <pageMargins left="0.7" right="0.7" top="0.75" bottom="0.75" header="0.3" footer="0.3"/>
  <pageSetup scale="95" orientation="portrait" vertic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B1:AH31"/>
  <sheetViews>
    <sheetView showGridLines="0" zoomScale="90" zoomScaleNormal="90" workbookViewId="0">
      <selection activeCell="F15" sqref="F15"/>
    </sheetView>
  </sheetViews>
  <sheetFormatPr defaultColWidth="9.140625" defaultRowHeight="15"/>
  <cols>
    <col min="1" max="1" width="2.42578125" style="27" customWidth="1"/>
    <col min="2" max="2" width="7.28515625" style="27" customWidth="1"/>
    <col min="3" max="3" width="10.5703125" style="27" customWidth="1"/>
    <col min="4" max="4" width="55.7109375" style="27" customWidth="1"/>
    <col min="5" max="27" width="8.85546875" style="27" customWidth="1"/>
    <col min="28" max="31" width="8.85546875" style="264" customWidth="1"/>
    <col min="32" max="32" width="11.5703125" style="264" customWidth="1"/>
    <col min="33" max="33" width="9.140625" style="264"/>
    <col min="34" max="34" width="58.42578125" style="27" bestFit="1" customWidth="1"/>
    <col min="35" max="35" width="9.85546875" style="27" bestFit="1" customWidth="1"/>
    <col min="36" max="16384" width="9.140625" style="27"/>
  </cols>
  <sheetData>
    <row r="1" spans="2:34">
      <c r="B1" s="25" t="s">
        <v>97</v>
      </c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3"/>
      <c r="AC1" s="263"/>
      <c r="AD1" s="263"/>
      <c r="AE1" s="263"/>
      <c r="AF1" s="263"/>
    </row>
    <row r="2" spans="2:34">
      <c r="B2" s="25" t="s">
        <v>57</v>
      </c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3"/>
      <c r="AC2" s="263"/>
      <c r="AD2" s="263"/>
      <c r="AE2" s="263"/>
      <c r="AF2" s="263"/>
    </row>
    <row r="3" spans="2:34">
      <c r="B3" s="25" t="s">
        <v>145</v>
      </c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3"/>
      <c r="AC3" s="263"/>
      <c r="AD3" s="263"/>
      <c r="AE3" s="263"/>
      <c r="AF3" s="263"/>
    </row>
    <row r="4" spans="2:34">
      <c r="B4" s="62"/>
      <c r="C4" s="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24"/>
      <c r="S4" s="24"/>
      <c r="T4" s="24"/>
      <c r="U4" s="24"/>
      <c r="V4" s="24"/>
      <c r="W4" s="24"/>
      <c r="X4" s="24"/>
      <c r="Y4" s="24"/>
      <c r="Z4" s="24"/>
      <c r="AA4" s="24"/>
      <c r="AB4" s="263"/>
      <c r="AC4" s="263"/>
      <c r="AD4" s="263"/>
      <c r="AE4" s="263"/>
      <c r="AF4" s="263"/>
      <c r="AG4" s="263"/>
    </row>
    <row r="5" spans="2:34" ht="15.75" thickBot="1">
      <c r="AH5" s="275" t="s">
        <v>56</v>
      </c>
    </row>
    <row r="6" spans="2:34" ht="15.75" customHeight="1" thickBot="1">
      <c r="B6" s="17" t="s">
        <v>21</v>
      </c>
      <c r="C6" s="17" t="s">
        <v>87</v>
      </c>
      <c r="D6" s="296" t="s">
        <v>22</v>
      </c>
      <c r="E6" s="291" t="s">
        <v>90</v>
      </c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3"/>
      <c r="AH6" s="289" t="s">
        <v>23</v>
      </c>
    </row>
    <row r="7" spans="2:34" ht="15.75" thickBot="1">
      <c r="B7" s="18" t="s">
        <v>24</v>
      </c>
      <c r="C7" s="18" t="s">
        <v>88</v>
      </c>
      <c r="D7" s="297"/>
      <c r="E7" s="188">
        <v>1995</v>
      </c>
      <c r="F7" s="52">
        <v>1996</v>
      </c>
      <c r="G7" s="53">
        <v>1997</v>
      </c>
      <c r="H7" s="52">
        <v>1998</v>
      </c>
      <c r="I7" s="53">
        <v>1999</v>
      </c>
      <c r="J7" s="52">
        <v>2000</v>
      </c>
      <c r="K7" s="53">
        <v>2001</v>
      </c>
      <c r="L7" s="52">
        <v>2002</v>
      </c>
      <c r="M7" s="53">
        <v>2003</v>
      </c>
      <c r="N7" s="52">
        <v>2004</v>
      </c>
      <c r="O7" s="53">
        <v>2005</v>
      </c>
      <c r="P7" s="52">
        <v>2006</v>
      </c>
      <c r="Q7" s="53">
        <v>2007</v>
      </c>
      <c r="R7" s="52">
        <v>2008</v>
      </c>
      <c r="S7" s="53">
        <v>2009</v>
      </c>
      <c r="T7" s="53">
        <v>2010</v>
      </c>
      <c r="U7" s="53">
        <v>2011</v>
      </c>
      <c r="V7" s="53">
        <v>2012</v>
      </c>
      <c r="W7" s="54">
        <v>2013</v>
      </c>
      <c r="X7" s="54">
        <v>2014</v>
      </c>
      <c r="Y7" s="54">
        <v>2015</v>
      </c>
      <c r="Z7" s="54">
        <v>2016</v>
      </c>
      <c r="AA7" s="208">
        <v>2017</v>
      </c>
      <c r="AB7" s="265">
        <v>2018</v>
      </c>
      <c r="AC7" s="266">
        <v>2019</v>
      </c>
      <c r="AD7" s="266">
        <v>2020</v>
      </c>
      <c r="AE7" s="266">
        <v>2021</v>
      </c>
      <c r="AF7" s="266">
        <v>2022</v>
      </c>
      <c r="AG7" s="266">
        <v>2023</v>
      </c>
      <c r="AH7" s="290"/>
    </row>
    <row r="8" spans="2:34">
      <c r="B8" s="63" t="s">
        <v>25</v>
      </c>
      <c r="C8" s="95" t="s">
        <v>130</v>
      </c>
      <c r="D8" s="71" t="s">
        <v>100</v>
      </c>
      <c r="E8" s="89">
        <f>_tab_5!E9/_tab_5!$E$30*100</f>
        <v>32.837449742182606</v>
      </c>
      <c r="F8" s="89">
        <f>_tab_5!F9/_tab_5!$F$30*100</f>
        <v>33.561661193077114</v>
      </c>
      <c r="G8" s="89">
        <f>_tab_5!G9/_tab_5!$G$30*100</f>
        <v>28.94131450043561</v>
      </c>
      <c r="H8" s="89">
        <f>_tab_5!H9/_tab_5!$H$30*100</f>
        <v>26.261042831271364</v>
      </c>
      <c r="I8" s="89">
        <f>_tab_5!I9/_tab_5!$I$30*100</f>
        <v>23.622567291310158</v>
      </c>
      <c r="J8" s="89">
        <f>_tab_5!J9/_tab_5!$J$30*100</f>
        <v>22.179013947341293</v>
      </c>
      <c r="K8" s="89">
        <f>_tab_5!K9/_tab_5!$K$30*100</f>
        <v>20.452405412189322</v>
      </c>
      <c r="L8" s="89">
        <f>_tab_5!L9/_tab_5!$L$30*100</f>
        <v>19.763916469268839</v>
      </c>
      <c r="M8" s="89">
        <f>_tab_5!M9/_tab_5!$M$30*100</f>
        <v>19.807620337923083</v>
      </c>
      <c r="N8" s="89">
        <f>_tab_5!N9/_tab_5!$N$30*100</f>
        <v>18.563079985808372</v>
      </c>
      <c r="O8" s="89">
        <f>_tab_5!O9/_tab_5!$O$30*100</f>
        <v>17.124717892135418</v>
      </c>
      <c r="P8" s="89">
        <f>_tab_5!P9/_tab_5!$P$30*100</f>
        <v>16.041575037008478</v>
      </c>
      <c r="Q8" s="89">
        <f>_tab_5!Q9/_tab_5!$Q$30*100</f>
        <v>15.532549451956296</v>
      </c>
      <c r="R8" s="89">
        <f>_tab_5!R9/_tab_5!$R$30*100</f>
        <v>15.422100400251152</v>
      </c>
      <c r="S8" s="89">
        <f>_tab_5!S9/_tab_5!$S$30*100</f>
        <v>15.279221727853331</v>
      </c>
      <c r="T8" s="89">
        <f>_tab_5!T9/_tab_5!$T$30*100</f>
        <v>16.358608194336352</v>
      </c>
      <c r="U8" s="89">
        <f>_tab_5!U9/_tab_5!$U$30*100</f>
        <v>16.720222947816755</v>
      </c>
      <c r="V8" s="89">
        <f>_tab_5!V9/_tab_5!$V$30*100</f>
        <v>17.591368549877728</v>
      </c>
      <c r="W8" s="89">
        <f>_tab_5!W9/_tab_5!$W$30*100</f>
        <v>18.924817419151324</v>
      </c>
      <c r="X8" s="89">
        <f>_tab_5!X9/_tab_5!$X$30*100</f>
        <v>19.237758919081958</v>
      </c>
      <c r="Y8" s="89">
        <f>_tab_5!Y9/_tab_5!$Y$30*100</f>
        <v>18.747160275922344</v>
      </c>
      <c r="Z8" s="89">
        <f>_tab_5!Z9/_tab_5!$Z$30*100</f>
        <v>19.16719075475612</v>
      </c>
      <c r="AA8" s="89">
        <f>_tab_5!AA9/_tab_5!$AA$30*100</f>
        <v>18.079078214065948</v>
      </c>
      <c r="AB8" s="267">
        <v>17.915553987741198</v>
      </c>
      <c r="AC8" s="267">
        <v>18.1604049243108</v>
      </c>
      <c r="AD8" s="267">
        <v>18.806137864576201</v>
      </c>
      <c r="AE8" s="267">
        <v>17.793204270708902</v>
      </c>
      <c r="AF8" s="267">
        <v>16.984479404296799</v>
      </c>
      <c r="AG8" s="267">
        <v>16.2225675343539</v>
      </c>
      <c r="AH8" s="39" t="s">
        <v>118</v>
      </c>
    </row>
    <row r="9" spans="2:34">
      <c r="B9" s="64" t="s">
        <v>26</v>
      </c>
      <c r="C9" s="96" t="s">
        <v>131</v>
      </c>
      <c r="D9" s="72" t="s">
        <v>73</v>
      </c>
      <c r="E9" s="91">
        <f>_tab_5!E10/_tab_5!$E$30*100</f>
        <v>1.0306074734200275</v>
      </c>
      <c r="F9" s="91">
        <f>_tab_5!F10/_tab_5!$F$30*100</f>
        <v>0.88513190750471615</v>
      </c>
      <c r="G9" s="91">
        <f>_tab_5!G10/_tab_5!$G$30*100</f>
        <v>0.86735158712482541</v>
      </c>
      <c r="H9" s="91">
        <f>_tab_5!H10/_tab_5!$H$30*100</f>
        <v>0.7084042893318242</v>
      </c>
      <c r="I9" s="91">
        <f>_tab_5!I10/_tab_5!$I$30*100</f>
        <v>0.78616551106784682</v>
      </c>
      <c r="J9" s="91">
        <f>_tab_5!J10/_tab_5!$J$30*100</f>
        <v>0.76486571471318943</v>
      </c>
      <c r="K9" s="91">
        <f>_tab_5!K10/_tab_5!$K$30*100</f>
        <v>0.76005541603699633</v>
      </c>
      <c r="L9" s="91">
        <f>_tab_5!L10/_tab_5!$L$30*100</f>
        <v>0.63736675886993022</v>
      </c>
      <c r="M9" s="91">
        <f>_tab_5!M10/_tab_5!$M$30*100</f>
        <v>0.5272606978015818</v>
      </c>
      <c r="N9" s="91">
        <f>_tab_5!N10/_tab_5!$N$30*100</f>
        <v>0.6464453346648783</v>
      </c>
      <c r="O9" s="91">
        <f>_tab_5!O10/_tab_5!$O$30*100</f>
        <v>1.0703839801545565</v>
      </c>
      <c r="P9" s="91">
        <f>_tab_5!P10/_tab_5!$P$30*100</f>
        <v>0.99576963386444894</v>
      </c>
      <c r="Q9" s="91">
        <f>_tab_5!Q10/_tab_5!$Q$30*100</f>
        <v>1.123477297672745</v>
      </c>
      <c r="R9" s="91">
        <f>_tab_5!R10/_tab_5!$R$30*100</f>
        <v>1.3641171514254595</v>
      </c>
      <c r="S9" s="91">
        <f>_tab_5!S10/_tab_5!$S$30*100</f>
        <v>1.0635773148592587</v>
      </c>
      <c r="T9" s="91">
        <f>_tab_5!T10/_tab_5!$T$30*100</f>
        <v>1.8274348222814571</v>
      </c>
      <c r="U9" s="91">
        <f>_tab_5!U10/_tab_5!$U$30*100</f>
        <v>2.7007182560980789</v>
      </c>
      <c r="V9" s="91">
        <f>_tab_5!V10/_tab_5!$V$30*100</f>
        <v>3.5798838413629546</v>
      </c>
      <c r="W9" s="91">
        <f>_tab_5!W10/_tab_5!$W$30*100</f>
        <v>3.9190723250252497</v>
      </c>
      <c r="X9" s="91">
        <f>_tab_5!X10/_tab_5!$X$30*100</f>
        <v>3.992115206525642</v>
      </c>
      <c r="Y9" s="91">
        <f>_tab_5!Y10/_tab_5!$Y$30*100</f>
        <v>2.6251504836284325</v>
      </c>
      <c r="Z9" s="91">
        <f>_tab_5!Z10/_tab_5!$Z$30*100</f>
        <v>1.9762409647579151</v>
      </c>
      <c r="AA9" s="91">
        <f>_tab_5!AA10/_tab_5!$AA$30*100</f>
        <v>1.9280047925431083</v>
      </c>
      <c r="AB9" s="267">
        <v>2.01065739329088</v>
      </c>
      <c r="AC9" s="267">
        <v>2.1182718666809199</v>
      </c>
      <c r="AD9" s="267">
        <v>1.5298069059672199</v>
      </c>
      <c r="AE9" s="267">
        <v>1.49444229317985</v>
      </c>
      <c r="AF9" s="267">
        <v>1.4969972987212801</v>
      </c>
      <c r="AG9" s="267">
        <v>1.1371522144608499</v>
      </c>
      <c r="AH9" s="67" t="s">
        <v>135</v>
      </c>
    </row>
    <row r="10" spans="2:34">
      <c r="B10" s="64" t="s">
        <v>27</v>
      </c>
      <c r="C10" s="96" t="s">
        <v>132</v>
      </c>
      <c r="D10" s="72" t="s">
        <v>101</v>
      </c>
      <c r="E10" s="91">
        <f>_tab_5!E11/_tab_5!$E$30*100</f>
        <v>5.7792679631741262</v>
      </c>
      <c r="F10" s="91">
        <f>_tab_5!F11/_tab_5!$F$30*100</f>
        <v>5.5541435445786469</v>
      </c>
      <c r="G10" s="91">
        <f>_tab_5!G11/_tab_5!$G$30*100</f>
        <v>5.1830186031279197</v>
      </c>
      <c r="H10" s="91">
        <f>_tab_5!H11/_tab_5!$H$30*100</f>
        <v>5.1316881512470784</v>
      </c>
      <c r="I10" s="91">
        <f>_tab_5!I11/_tab_5!$I$30*100</f>
        <v>5.0656135582700887</v>
      </c>
      <c r="J10" s="91">
        <f>_tab_5!J11/_tab_5!$J$30*100</f>
        <v>4.7114591519280786</v>
      </c>
      <c r="K10" s="91">
        <f>_tab_5!K11/_tab_5!$K$30*100</f>
        <v>4.3392412769748363</v>
      </c>
      <c r="L10" s="91">
        <f>_tab_5!L11/_tab_5!$L$30*100</f>
        <v>4.3077579708234408</v>
      </c>
      <c r="M10" s="91">
        <f>_tab_5!M11/_tab_5!$M$30*100</f>
        <v>4.34320712648816</v>
      </c>
      <c r="N10" s="91">
        <f>_tab_5!N11/_tab_5!$N$30*100</f>
        <v>4.4743315270982711</v>
      </c>
      <c r="O10" s="91">
        <f>_tab_5!O11/_tab_5!$O$30*100</f>
        <v>4.7941247391076462</v>
      </c>
      <c r="P10" s="91">
        <f>_tab_5!P11/_tab_5!$P$30*100</f>
        <v>5.3097095343273377</v>
      </c>
      <c r="Q10" s="91">
        <f>_tab_5!Q11/_tab_5!$Q$30*100</f>
        <v>5.7317815673173955</v>
      </c>
      <c r="R10" s="91">
        <f>_tab_5!R11/_tab_5!$R$30*100</f>
        <v>5.4227527075333368</v>
      </c>
      <c r="S10" s="91">
        <f>_tab_5!S11/_tab_5!$S$30*100</f>
        <v>5.6567089517313356</v>
      </c>
      <c r="T10" s="91">
        <f>_tab_5!T11/_tab_5!$T$30*100</f>
        <v>5.9606402143232975</v>
      </c>
      <c r="U10" s="91">
        <f>_tab_5!U11/_tab_5!$U$30*100</f>
        <v>6.1922224286580612</v>
      </c>
      <c r="V10" s="91">
        <f>_tab_5!V11/_tab_5!$V$30*100</f>
        <v>5.3793781333544644</v>
      </c>
      <c r="W10" s="91">
        <f>_tab_5!W11/_tab_5!$W$30*100</f>
        <v>5.7476542289389778</v>
      </c>
      <c r="X10" s="91">
        <f>_tab_5!X11/_tab_5!$X$30*100</f>
        <v>5.9071017142330708</v>
      </c>
      <c r="Y10" s="91">
        <f>_tab_5!Y11/_tab_5!$Y$30*100</f>
        <v>6.2759154324818853</v>
      </c>
      <c r="Z10" s="91">
        <f>_tab_5!Z11/_tab_5!$Z$30*100</f>
        <v>6.3034055425217446</v>
      </c>
      <c r="AA10" s="91">
        <f>_tab_5!AA11/_tab_5!$AA$30*100</f>
        <v>6.5164011306655469</v>
      </c>
      <c r="AB10" s="267">
        <v>6.7081143846699902</v>
      </c>
      <c r="AC10" s="267">
        <v>6.9674887584797203</v>
      </c>
      <c r="AD10" s="267">
        <v>7.0694124649726904</v>
      </c>
      <c r="AE10" s="267">
        <v>6.91828890492335</v>
      </c>
      <c r="AF10" s="267">
        <v>7.5046180928804098</v>
      </c>
      <c r="AG10" s="267">
        <v>6.8777258510154997</v>
      </c>
      <c r="AH10" s="67" t="s">
        <v>136</v>
      </c>
    </row>
    <row r="11" spans="2:34">
      <c r="B11" s="64" t="s">
        <v>28</v>
      </c>
      <c r="C11" s="96">
        <v>35</v>
      </c>
      <c r="D11" s="72" t="s">
        <v>102</v>
      </c>
      <c r="E11" s="91">
        <f>_tab_5!E12/_tab_5!$E$30*100</f>
        <v>2.9181590983310279</v>
      </c>
      <c r="F11" s="91">
        <f>_tab_5!F12/_tab_5!$F$30*100</f>
        <v>3.3643932940037375</v>
      </c>
      <c r="G11" s="91">
        <f>_tab_5!G12/_tab_5!$G$30*100</f>
        <v>2.7664602316688423</v>
      </c>
      <c r="H11" s="91">
        <f>_tab_5!H12/_tab_5!$H$30*100</f>
        <v>1.8080861191624695</v>
      </c>
      <c r="I11" s="91">
        <f>_tab_5!I12/_tab_5!$I$30*100</f>
        <v>1.6959475225215421</v>
      </c>
      <c r="J11" s="91">
        <f>_tab_5!J12/_tab_5!$J$30*100</f>
        <v>1.9897772938649039</v>
      </c>
      <c r="K11" s="91">
        <f>_tab_5!K12/_tab_5!$K$30*100</f>
        <v>1.8510949898960523</v>
      </c>
      <c r="L11" s="91">
        <f>_tab_5!L12/_tab_5!$L$30*100</f>
        <v>1.3443706949557859</v>
      </c>
      <c r="M11" s="91">
        <f>_tab_5!M12/_tab_5!$M$30*100</f>
        <v>2.5742122952481283</v>
      </c>
      <c r="N11" s="91">
        <f>_tab_5!N12/_tab_5!$N$30*100</f>
        <v>2.9873284092173438</v>
      </c>
      <c r="O11" s="91">
        <f>_tab_5!O12/_tab_5!$O$30*100</f>
        <v>2.9075256188141729</v>
      </c>
      <c r="P11" s="91">
        <f>_tab_5!P12/_tab_5!$P$30*100</f>
        <v>2.4352878389973429</v>
      </c>
      <c r="Q11" s="91">
        <f>_tab_5!Q12/_tab_5!$Q$30*100</f>
        <v>1.7334656076529957</v>
      </c>
      <c r="R11" s="91">
        <f>_tab_5!R12/_tab_5!$R$30*100</f>
        <v>1.784255355957292</v>
      </c>
      <c r="S11" s="91">
        <f>_tab_5!S12/_tab_5!$S$30*100</f>
        <v>2.0232798198679038</v>
      </c>
      <c r="T11" s="91">
        <f>_tab_5!T12/_tab_5!$T$30*100</f>
        <v>3.2365326681357809</v>
      </c>
      <c r="U11" s="91">
        <f>_tab_5!U12/_tab_5!$U$30*100</f>
        <v>1.7644019688264747</v>
      </c>
      <c r="V11" s="91">
        <f>_tab_5!V12/_tab_5!$V$30*100</f>
        <v>1.6416830510534473</v>
      </c>
      <c r="W11" s="91">
        <f>_tab_5!W12/_tab_5!$W$30*100</f>
        <v>2.0303145962482381</v>
      </c>
      <c r="X11" s="91">
        <f>_tab_5!X12/_tab_5!$X$30*100</f>
        <v>1.8220206955508105</v>
      </c>
      <c r="Y11" s="91">
        <f>_tab_5!Y12/_tab_5!$Y$30*100</f>
        <v>3.1691393355893451</v>
      </c>
      <c r="Z11" s="91">
        <f>_tab_5!Z12/_tab_5!$Z$30*100</f>
        <v>3.404450700770794</v>
      </c>
      <c r="AA11" s="91">
        <f>_tab_5!AA12/_tab_5!$AA$30*100</f>
        <v>1.8897316159762243</v>
      </c>
      <c r="AB11" s="267">
        <v>2.6708391372164502</v>
      </c>
      <c r="AC11" s="267">
        <v>1.9570662361273301</v>
      </c>
      <c r="AD11" s="267">
        <v>2.0095342558471998</v>
      </c>
      <c r="AE11" s="267">
        <v>1.9079586202499701</v>
      </c>
      <c r="AF11" s="267">
        <v>1.77731184603854</v>
      </c>
      <c r="AG11" s="267">
        <v>2.29082298230185</v>
      </c>
      <c r="AH11" s="67" t="s">
        <v>119</v>
      </c>
    </row>
    <row r="12" spans="2:34">
      <c r="B12" s="64" t="s">
        <v>29</v>
      </c>
      <c r="C12" s="96" t="s">
        <v>103</v>
      </c>
      <c r="D12" s="72" t="s">
        <v>104</v>
      </c>
      <c r="E12" s="91">
        <f>_tab_5!E13/_tab_5!$E$30*100</f>
        <v>0.75858890490996478</v>
      </c>
      <c r="F12" s="91">
        <f>_tab_5!F13/_tab_5!$F$30*100</f>
        <v>0.62706410200626717</v>
      </c>
      <c r="G12" s="91">
        <f>_tab_5!G13/_tab_5!$G$30*100</f>
        <v>0.60299054686717679</v>
      </c>
      <c r="H12" s="91">
        <f>_tab_5!H13/_tab_5!$H$30*100</f>
        <v>0.51516401964136704</v>
      </c>
      <c r="I12" s="91">
        <f>_tab_5!I13/_tab_5!$I$30*100</f>
        <v>0.49152016771423157</v>
      </c>
      <c r="J12" s="91">
        <f>_tab_5!J13/_tab_5!$J$30*100</f>
        <v>0.50590960528949613</v>
      </c>
      <c r="K12" s="91">
        <f>_tab_5!K13/_tab_5!$K$30*100</f>
        <v>0.49300499822099808</v>
      </c>
      <c r="L12" s="91">
        <f>_tab_5!L13/_tab_5!$L$30*100</f>
        <v>0.39235060439803338</v>
      </c>
      <c r="M12" s="91">
        <f>_tab_5!M13/_tab_5!$M$30*100</f>
        <v>0.56067018794046064</v>
      </c>
      <c r="N12" s="91">
        <f>_tab_5!N13/_tab_5!$N$30*100</f>
        <v>0.64694344812787252</v>
      </c>
      <c r="O12" s="91">
        <f>_tab_5!O13/_tab_5!$O$30*100</f>
        <v>0.68720517495849975</v>
      </c>
      <c r="P12" s="91">
        <f>_tab_5!P13/_tab_5!$P$30*100</f>
        <v>0.71900322986593757</v>
      </c>
      <c r="Q12" s="91">
        <f>_tab_5!Q13/_tab_5!$Q$30*100</f>
        <v>0.58842447021179001</v>
      </c>
      <c r="R12" s="91">
        <f>_tab_5!R13/_tab_5!$R$30*100</f>
        <v>0.53179717419866646</v>
      </c>
      <c r="S12" s="91">
        <f>_tab_5!S13/_tab_5!$S$30*100</f>
        <v>0.58959074673793144</v>
      </c>
      <c r="T12" s="91">
        <f>_tab_5!T13/_tab_5!$T$30*100</f>
        <v>0.67301687988374737</v>
      </c>
      <c r="U12" s="91">
        <f>_tab_5!U13/_tab_5!$U$30*100</f>
        <v>0.65761611197532788</v>
      </c>
      <c r="V12" s="91">
        <f>_tab_5!V13/_tab_5!$V$30*100</f>
        <v>0.63631114267880118</v>
      </c>
      <c r="W12" s="91">
        <f>_tab_5!W13/_tab_5!$W$30*100</f>
        <v>0.64866058211289457</v>
      </c>
      <c r="X12" s="91">
        <f>_tab_5!X13/_tab_5!$X$30*100</f>
        <v>0.64806274000165498</v>
      </c>
      <c r="Y12" s="91">
        <f>_tab_5!Y13/_tab_5!$Y$30*100</f>
        <v>0.62082910249428946</v>
      </c>
      <c r="Z12" s="91">
        <f>_tab_5!Z13/_tab_5!$Z$30*100</f>
        <v>0.57556693612992371</v>
      </c>
      <c r="AA12" s="91">
        <f>_tab_5!AA13/_tab_5!$AA$30*100</f>
        <v>0.62203353871826439</v>
      </c>
      <c r="AB12" s="267">
        <v>0.615931101138953</v>
      </c>
      <c r="AC12" s="267">
        <v>0.65064203243450702</v>
      </c>
      <c r="AD12" s="267">
        <v>0.68043366645223602</v>
      </c>
      <c r="AE12" s="267">
        <v>0.66277052578467799</v>
      </c>
      <c r="AF12" s="267">
        <v>0.676574128525402</v>
      </c>
      <c r="AG12" s="267">
        <v>0.65029738111809599</v>
      </c>
      <c r="AH12" s="67" t="s">
        <v>120</v>
      </c>
    </row>
    <row r="13" spans="2:34">
      <c r="B13" s="64" t="s">
        <v>30</v>
      </c>
      <c r="C13" s="96" t="s">
        <v>82</v>
      </c>
      <c r="D13" s="72" t="s">
        <v>41</v>
      </c>
      <c r="E13" s="91">
        <f>_tab_5!E14/_tab_5!$E$30*100</f>
        <v>9.2653885722901315</v>
      </c>
      <c r="F13" s="91">
        <f>_tab_5!F14/_tab_5!$F$30*100</f>
        <v>8.7934138313952772</v>
      </c>
      <c r="G13" s="91">
        <f>_tab_5!G14/_tab_5!$G$30*100</f>
        <v>10.789732025168336</v>
      </c>
      <c r="H13" s="91">
        <f>_tab_5!H14/_tab_5!$H$30*100</f>
        <v>8.753868506223176</v>
      </c>
      <c r="I13" s="91">
        <f>_tab_5!I14/_tab_5!$I$30*100</f>
        <v>10.483967723001687</v>
      </c>
      <c r="J13" s="91">
        <f>_tab_5!J14/_tab_5!$J$30*100</f>
        <v>13.74017353590628</v>
      </c>
      <c r="K13" s="91">
        <f>_tab_5!K14/_tab_5!$K$30*100</f>
        <v>16.943253182071697</v>
      </c>
      <c r="L13" s="91">
        <f>_tab_5!L14/_tab_5!$L$30*100</f>
        <v>19.556480539265127</v>
      </c>
      <c r="M13" s="91">
        <f>_tab_5!M14/_tab_5!$M$30*100</f>
        <v>19.079337446153168</v>
      </c>
      <c r="N13" s="91">
        <f>_tab_5!N14/_tab_5!$N$30*100</f>
        <v>18.974926496514481</v>
      </c>
      <c r="O13" s="91">
        <f>_tab_5!O14/_tab_5!$O$30*100</f>
        <v>18.677973639979449</v>
      </c>
      <c r="P13" s="91">
        <f>_tab_5!P14/_tab_5!$P$30*100</f>
        <v>18.968655288252013</v>
      </c>
      <c r="Q13" s="91">
        <f>_tab_5!Q14/_tab_5!$Q$30*100</f>
        <v>19.400105628732351</v>
      </c>
      <c r="R13" s="91">
        <f>_tab_5!R14/_tab_5!$R$30*100</f>
        <v>19.458727328148413</v>
      </c>
      <c r="S13" s="91">
        <f>_tab_5!S14/_tab_5!$S$30*100</f>
        <v>18.234715463269076</v>
      </c>
      <c r="T13" s="91">
        <f>_tab_5!T14/_tab_5!$T$30*100</f>
        <v>15.77728969896911</v>
      </c>
      <c r="U13" s="91">
        <f>_tab_5!U14/_tab_5!$U$30*100</f>
        <v>15.626027738252501</v>
      </c>
      <c r="V13" s="91">
        <f>_tab_5!V14/_tab_5!$V$30*100</f>
        <v>14.170468034033631</v>
      </c>
      <c r="W13" s="91">
        <f>_tab_5!W14/_tab_5!$W$30*100</f>
        <v>13.161101881250275</v>
      </c>
      <c r="X13" s="91">
        <f>_tab_5!X14/_tab_5!$X$30*100</f>
        <v>11.459368703321399</v>
      </c>
      <c r="Y13" s="91">
        <f>_tab_5!Y14/_tab_5!$Y$30*100</f>
        <v>11.790374789681124</v>
      </c>
      <c r="Z13" s="91">
        <f>_tab_5!Z14/_tab_5!$Z$30*100</f>
        <v>11.607353741124649</v>
      </c>
      <c r="AA13" s="91">
        <f>_tab_5!AA14/_tab_5!$AA$30*100</f>
        <v>11.9971616305788</v>
      </c>
      <c r="AB13" s="267">
        <v>11.748044198962999</v>
      </c>
      <c r="AC13" s="267">
        <v>11.272061742900799</v>
      </c>
      <c r="AD13" s="267">
        <v>12.1795291234689</v>
      </c>
      <c r="AE13" s="267">
        <v>11.450654773095099</v>
      </c>
      <c r="AF13" s="267">
        <v>11.5695562101658</v>
      </c>
      <c r="AG13" s="267">
        <v>12.0624740664708</v>
      </c>
      <c r="AH13" s="67" t="s">
        <v>42</v>
      </c>
    </row>
    <row r="14" spans="2:34">
      <c r="B14" s="64" t="s">
        <v>31</v>
      </c>
      <c r="C14" s="96" t="s">
        <v>133</v>
      </c>
      <c r="D14" s="72" t="s">
        <v>105</v>
      </c>
      <c r="E14" s="91">
        <f>_tab_5!E15/_tab_5!$E$30*100</f>
        <v>17.206131012141213</v>
      </c>
      <c r="F14" s="91">
        <f>_tab_5!F15/_tab_5!$F$30*100</f>
        <v>17.918212548978882</v>
      </c>
      <c r="G14" s="91">
        <f>_tab_5!G15/_tab_5!$G$30*100</f>
        <v>18.057179543862798</v>
      </c>
      <c r="H14" s="91">
        <f>_tab_5!H15/_tab_5!$H$30*100</f>
        <v>18.440047738305424</v>
      </c>
      <c r="I14" s="91">
        <f>_tab_5!I15/_tab_5!$I$30*100</f>
        <v>19.612971781818324</v>
      </c>
      <c r="J14" s="91">
        <f>_tab_5!J15/_tab_5!$J$30*100</f>
        <v>17.765693372089178</v>
      </c>
      <c r="K14" s="91">
        <f>_tab_5!K15/_tab_5!$K$30*100</f>
        <v>16.057938178499079</v>
      </c>
      <c r="L14" s="91">
        <f>_tab_5!L15/_tab_5!$L$30*100</f>
        <v>14.711374829871634</v>
      </c>
      <c r="M14" s="91">
        <f>_tab_5!M15/_tab_5!$M$30*100</f>
        <v>13.670600493332961</v>
      </c>
      <c r="N14" s="91">
        <f>_tab_5!N15/_tab_5!$N$30*100</f>
        <v>13.245831665642738</v>
      </c>
      <c r="O14" s="91">
        <f>_tab_5!O15/_tab_5!$O$30*100</f>
        <v>12.643154301680656</v>
      </c>
      <c r="P14" s="91">
        <f>_tab_5!P15/_tab_5!$P$30*100</f>
        <v>12.22624790365372</v>
      </c>
      <c r="Q14" s="91">
        <f>_tab_5!Q15/_tab_5!$Q$30*100</f>
        <v>12.067493668015628</v>
      </c>
      <c r="R14" s="91">
        <f>_tab_5!R15/_tab_5!$R$30*100</f>
        <v>12.164938049443705</v>
      </c>
      <c r="S14" s="91">
        <f>_tab_5!S15/_tab_5!$S$30*100</f>
        <v>12.128958940723084</v>
      </c>
      <c r="T14" s="91">
        <f>_tab_5!T15/_tab_5!$T$30*100</f>
        <v>11.627383818556886</v>
      </c>
      <c r="U14" s="91">
        <f>_tab_5!U15/_tab_5!$U$30*100</f>
        <v>11.817118730617201</v>
      </c>
      <c r="V14" s="91">
        <f>_tab_5!V15/_tab_5!$V$30*100</f>
        <v>11.909572964511552</v>
      </c>
      <c r="W14" s="91">
        <f>_tab_5!W15/_tab_5!$W$30*100</f>
        <v>12.170535243349992</v>
      </c>
      <c r="X14" s="91">
        <f>_tab_5!X15/_tab_5!$X$30*100</f>
        <v>12.105023418017799</v>
      </c>
      <c r="Y14" s="91">
        <f>_tab_5!Y15/_tab_5!$Y$30*100</f>
        <v>11.613922699839016</v>
      </c>
      <c r="Z14" s="91">
        <f>_tab_5!Z15/_tab_5!$Z$30*100</f>
        <v>11.723189739366425</v>
      </c>
      <c r="AA14" s="91">
        <f>_tab_5!AA15/_tab_5!$AA$30*100</f>
        <v>11.41192349915929</v>
      </c>
      <c r="AB14" s="267">
        <v>11.4089507401213</v>
      </c>
      <c r="AC14" s="267">
        <v>11.5682847917373</v>
      </c>
      <c r="AD14" s="267">
        <v>11.9833956642213</v>
      </c>
      <c r="AE14" s="267">
        <v>11.427289977086099</v>
      </c>
      <c r="AF14" s="267">
        <v>12.1953378210103</v>
      </c>
      <c r="AG14" s="267">
        <v>12.1498655699613</v>
      </c>
      <c r="AH14" s="67" t="s">
        <v>121</v>
      </c>
    </row>
    <row r="15" spans="2:34">
      <c r="B15" s="64" t="s">
        <v>32</v>
      </c>
      <c r="C15" s="96" t="s">
        <v>106</v>
      </c>
      <c r="D15" s="72" t="s">
        <v>107</v>
      </c>
      <c r="E15" s="91">
        <f>_tab_5!E16/_tab_5!$E$30*100</f>
        <v>2.6741873426946028</v>
      </c>
      <c r="F15" s="91">
        <f>_tab_5!F16/_tab_5!$F$30*100</f>
        <v>2.4301126337242605</v>
      </c>
      <c r="G15" s="91">
        <f>_tab_5!G16/_tab_5!$G$30*100</f>
        <v>2.7784493083882977</v>
      </c>
      <c r="H15" s="91">
        <f>_tab_5!H16/_tab_5!$H$30*100</f>
        <v>3.8888268911182506</v>
      </c>
      <c r="I15" s="91">
        <f>_tab_5!I16/_tab_5!$I$30*100</f>
        <v>3.8424294925246563</v>
      </c>
      <c r="J15" s="91">
        <f>_tab_5!J16/_tab_5!$J$30*100</f>
        <v>3.2698429225475882</v>
      </c>
      <c r="K15" s="91">
        <f>_tab_5!K16/_tab_5!$K$30*100</f>
        <v>3.7306747263454385</v>
      </c>
      <c r="L15" s="91">
        <f>_tab_5!L16/_tab_5!$L$30*100</f>
        <v>3.2298592940106499</v>
      </c>
      <c r="M15" s="91">
        <f>_tab_5!M16/_tab_5!$M$30*100</f>
        <v>2.6201884581424317</v>
      </c>
      <c r="N15" s="91">
        <f>_tab_5!N16/_tab_5!$N$30*100</f>
        <v>2.9249043502103351</v>
      </c>
      <c r="O15" s="91">
        <f>_tab_5!O16/_tab_5!$O$30*100</f>
        <v>3.1780063786121069</v>
      </c>
      <c r="P15" s="91">
        <f>_tab_5!P16/_tab_5!$P$30*100</f>
        <v>3.2507603004220691</v>
      </c>
      <c r="Q15" s="91">
        <f>_tab_5!Q16/_tab_5!$Q$30*100</f>
        <v>3.4346271372465251</v>
      </c>
      <c r="R15" s="91">
        <f>_tab_5!R16/_tab_5!$R$30*100</f>
        <v>3.376381965737806</v>
      </c>
      <c r="S15" s="91">
        <f>_tab_5!S16/_tab_5!$S$30*100</f>
        <v>3.6498423970195919</v>
      </c>
      <c r="T15" s="91">
        <f>_tab_5!T16/_tab_5!$T$30*100</f>
        <v>3.9325075919001611</v>
      </c>
      <c r="U15" s="91">
        <f>_tab_5!U16/_tab_5!$U$30*100</f>
        <v>4.3134605425848305</v>
      </c>
      <c r="V15" s="91">
        <f>_tab_5!V16/_tab_5!$V$30*100</f>
        <v>4.5955164785316027</v>
      </c>
      <c r="W15" s="91">
        <f>_tab_5!W16/_tab_5!$W$30*100</f>
        <v>2.8307371285309948</v>
      </c>
      <c r="X15" s="91">
        <f>_tab_5!X16/_tab_5!$X$30*100</f>
        <v>2.5643601581573154</v>
      </c>
      <c r="Y15" s="91">
        <f>_tab_5!Y16/_tab_5!$Y$30*100</f>
        <v>2.547195334287303</v>
      </c>
      <c r="Z15" s="91">
        <f>_tab_5!Z16/_tab_5!$Z$30*100</f>
        <v>2.5832979407030399</v>
      </c>
      <c r="AA15" s="91">
        <f>_tab_5!AA16/_tab_5!$AA$30*100</f>
        <v>2.7274279968068447</v>
      </c>
      <c r="AB15" s="267">
        <v>2.74299490343954</v>
      </c>
      <c r="AC15" s="267">
        <v>2.8111247008819702</v>
      </c>
      <c r="AD15" s="267">
        <v>2.5420359240891499</v>
      </c>
      <c r="AE15" s="267">
        <v>2.7295986633307501</v>
      </c>
      <c r="AF15" s="267">
        <v>2.9011683317541102</v>
      </c>
      <c r="AG15" s="267">
        <v>2.7441318365468002</v>
      </c>
      <c r="AH15" s="67" t="s">
        <v>122</v>
      </c>
    </row>
    <row r="16" spans="2:34">
      <c r="B16" s="64" t="s">
        <v>33</v>
      </c>
      <c r="C16" s="96" t="s">
        <v>134</v>
      </c>
      <c r="D16" s="72" t="s">
        <v>74</v>
      </c>
      <c r="E16" s="91">
        <f>_tab_5!E17/_tab_5!$E$30*100</f>
        <v>3.140753454830727</v>
      </c>
      <c r="F16" s="91">
        <f>_tab_5!F17/_tab_5!$F$30*100</f>
        <v>2.8041893119389232</v>
      </c>
      <c r="G16" s="91">
        <f>_tab_5!G17/_tab_5!$G$30*100</f>
        <v>2.7852608120717348</v>
      </c>
      <c r="H16" s="91">
        <f>_tab_5!H17/_tab_5!$H$30*100</f>
        <v>2.1668172222060851</v>
      </c>
      <c r="I16" s="91">
        <f>_tab_5!I17/_tab_5!$I$30*100</f>
        <v>2.6993711620423353</v>
      </c>
      <c r="J16" s="91">
        <f>_tab_5!J17/_tab_5!$J$30*100</f>
        <v>1.9566359983763164</v>
      </c>
      <c r="K16" s="91">
        <f>_tab_5!K17/_tab_5!$K$30*100</f>
        <v>1.7132689512915351</v>
      </c>
      <c r="L16" s="91">
        <f>_tab_5!L17/_tab_5!$L$30*100</f>
        <v>1.6944349256678735</v>
      </c>
      <c r="M16" s="91">
        <f>_tab_5!M17/_tab_5!$M$30*100</f>
        <v>1.4732657362408059</v>
      </c>
      <c r="N16" s="91">
        <f>_tab_5!N17/_tab_5!$N$30*100</f>
        <v>1.427319371607189</v>
      </c>
      <c r="O16" s="91">
        <f>_tab_5!O17/_tab_5!$O$30*100</f>
        <v>1.8221029959574513</v>
      </c>
      <c r="P16" s="91">
        <f>_tab_5!P17/_tab_5!$P$30*100</f>
        <v>1.6851749923512522</v>
      </c>
      <c r="Q16" s="91">
        <f>_tab_5!Q17/_tab_5!$Q$30*100</f>
        <v>1.7197812980737099</v>
      </c>
      <c r="R16" s="91">
        <f>_tab_5!R17/_tab_5!$R$30*100</f>
        <v>1.6203248046071146</v>
      </c>
      <c r="S16" s="91">
        <f>_tab_5!S17/_tab_5!$S$30*100</f>
        <v>1.7339805792170835</v>
      </c>
      <c r="T16" s="91">
        <f>_tab_5!T17/_tab_5!$T$30*100</f>
        <v>1.7929194559873389</v>
      </c>
      <c r="U16" s="91">
        <f>_tab_5!U17/_tab_5!$U$30*100</f>
        <v>1.6473540539704439</v>
      </c>
      <c r="V16" s="91">
        <f>_tab_5!V17/_tab_5!$V$30*100</f>
        <v>1.6134079895336682</v>
      </c>
      <c r="W16" s="91">
        <f>_tab_5!W17/_tab_5!$W$30*100</f>
        <v>1.5101056262805057</v>
      </c>
      <c r="X16" s="91">
        <f>_tab_5!X17/_tab_5!$X$30*100</f>
        <v>1.5448461141470624</v>
      </c>
      <c r="Y16" s="91">
        <f>_tab_5!Y17/_tab_5!$Y$30*100</f>
        <v>1.5470398171212476</v>
      </c>
      <c r="Z16" s="91">
        <f>_tab_5!Z17/_tab_5!$Z$30*100</f>
        <v>1.6473084122377717</v>
      </c>
      <c r="AA16" s="91">
        <f>_tab_5!AA17/_tab_5!$AA$30*100</f>
        <v>1.8948525497648732</v>
      </c>
      <c r="AB16" s="267">
        <v>2.1644831461846001</v>
      </c>
      <c r="AC16" s="267">
        <v>2.5173335904512402</v>
      </c>
      <c r="AD16" s="267">
        <v>1.8641848035045301</v>
      </c>
      <c r="AE16" s="267">
        <v>2.0853571151805599</v>
      </c>
      <c r="AF16" s="267">
        <v>2.6587024423234298</v>
      </c>
      <c r="AG16" s="267">
        <v>3.6616862969164199</v>
      </c>
      <c r="AH16" s="67" t="s">
        <v>76</v>
      </c>
    </row>
    <row r="17" spans="2:34">
      <c r="B17" s="64" t="s">
        <v>34</v>
      </c>
      <c r="C17" s="96" t="s">
        <v>108</v>
      </c>
      <c r="D17" s="72" t="s">
        <v>109</v>
      </c>
      <c r="E17" s="91">
        <f>_tab_5!E18/_tab_5!$E$30*100</f>
        <v>0.88022128770932684</v>
      </c>
      <c r="F17" s="91">
        <f>_tab_5!F18/_tab_5!$F$30*100</f>
        <v>0.81828491171766338</v>
      </c>
      <c r="G17" s="91">
        <f>_tab_5!G18/_tab_5!$G$30*100</f>
        <v>1.2048883502751617</v>
      </c>
      <c r="H17" s="91">
        <f>_tab_5!H18/_tab_5!$H$30*100</f>
        <v>1.1806591255531289</v>
      </c>
      <c r="I17" s="91">
        <f>_tab_5!I18/_tab_5!$I$30*100</f>
        <v>1.5476327513265988</v>
      </c>
      <c r="J17" s="91">
        <f>_tab_5!J18/_tab_5!$J$30*100</f>
        <v>1.5327180185969</v>
      </c>
      <c r="K17" s="91">
        <f>_tab_5!K18/_tab_5!$K$30*100</f>
        <v>2.1343479593082608</v>
      </c>
      <c r="L17" s="91">
        <f>_tab_5!L18/_tab_5!$L$30*100</f>
        <v>2.3079127083520357</v>
      </c>
      <c r="M17" s="91">
        <f>_tab_5!M18/_tab_5!$M$30*100</f>
        <v>2.3761359439768528</v>
      </c>
      <c r="N17" s="91">
        <f>_tab_5!N18/_tab_5!$N$30*100</f>
        <v>2.7215736037934559</v>
      </c>
      <c r="O17" s="91">
        <f>_tab_5!O18/_tab_5!$O$30*100</f>
        <v>2.801876769993076</v>
      </c>
      <c r="P17" s="91">
        <f>_tab_5!P18/_tab_5!$P$30*100</f>
        <v>2.8117474465268608</v>
      </c>
      <c r="Q17" s="91">
        <f>_tab_5!Q18/_tab_5!$Q$30*100</f>
        <v>3.0416217288645542</v>
      </c>
      <c r="R17" s="91">
        <f>_tab_5!R18/_tab_5!$R$30*100</f>
        <v>3.027132626721579</v>
      </c>
      <c r="S17" s="91">
        <f>_tab_5!S18/_tab_5!$S$30*100</f>
        <v>2.9242120589056109</v>
      </c>
      <c r="T17" s="91">
        <f>_tab_5!T18/_tab_5!$T$30*100</f>
        <v>2.3261797185439583</v>
      </c>
      <c r="U17" s="91">
        <f>_tab_5!U18/_tab_5!$U$30*100</f>
        <v>2.2153085715495093</v>
      </c>
      <c r="V17" s="91">
        <f>_tab_5!V18/_tab_5!$V$30*100</f>
        <v>2.1501332163963793</v>
      </c>
      <c r="W17" s="91">
        <f>_tab_5!W18/_tab_5!$W$30*100</f>
        <v>1.9202290589792419</v>
      </c>
      <c r="X17" s="91">
        <f>_tab_5!X18/_tab_5!$X$30*100</f>
        <v>1.9304583963320638</v>
      </c>
      <c r="Y17" s="91">
        <f>_tab_5!Y18/_tab_5!$Y$30*100</f>
        <v>2.0554435550629186</v>
      </c>
      <c r="Z17" s="91">
        <f>_tab_5!Z18/_tab_5!$Z$30*100</f>
        <v>2.2457442601932689</v>
      </c>
      <c r="AA17" s="91">
        <f>_tab_5!AA18/_tab_5!$AA$30*100</f>
        <v>2.2155368541678602</v>
      </c>
      <c r="AB17" s="267">
        <v>2.0184001782624401</v>
      </c>
      <c r="AC17" s="267">
        <v>2.1697567710802601</v>
      </c>
      <c r="AD17" s="267">
        <v>2.2915536249818498</v>
      </c>
      <c r="AE17" s="267">
        <v>2.3194253592152099</v>
      </c>
      <c r="AF17" s="267">
        <v>2.4262306828658202</v>
      </c>
      <c r="AG17" s="267">
        <v>2.4231029700719899</v>
      </c>
      <c r="AH17" s="67" t="s">
        <v>123</v>
      </c>
    </row>
    <row r="18" spans="2:34">
      <c r="B18" s="64" t="s">
        <v>35</v>
      </c>
      <c r="C18" s="96" t="s">
        <v>83</v>
      </c>
      <c r="D18" s="72" t="s">
        <v>110</v>
      </c>
      <c r="E18" s="91">
        <f>_tab_5!E19/_tab_5!$E$30*100</f>
        <v>0.90395530604100871</v>
      </c>
      <c r="F18" s="91">
        <f>_tab_5!F19/_tab_5!$F$30*100</f>
        <v>0.77912919897144051</v>
      </c>
      <c r="G18" s="91">
        <f>_tab_5!G19/_tab_5!$G$30*100</f>
        <v>-0.27732306972973297</v>
      </c>
      <c r="H18" s="91">
        <f>_tab_5!H19/_tab_5!$H$30*100</f>
        <v>5.0058292804806871E-2</v>
      </c>
      <c r="I18" s="91">
        <f>_tab_5!I19/_tab_5!$I$30*100</f>
        <v>0.92952756914422785</v>
      </c>
      <c r="J18" s="91">
        <f>_tab_5!J19/_tab_5!$J$30*100</f>
        <v>1.3373783770756325</v>
      </c>
      <c r="K18" s="91">
        <f>_tab_5!K19/_tab_5!$K$30*100</f>
        <v>1.4325451676419494</v>
      </c>
      <c r="L18" s="91">
        <f>_tab_5!L19/_tab_5!$L$30*100</f>
        <v>1.3282346528767759</v>
      </c>
      <c r="M18" s="91">
        <f>_tab_5!M19/_tab_5!$M$30*100</f>
        <v>1.5393280796411259</v>
      </c>
      <c r="N18" s="91">
        <f>_tab_5!N19/_tab_5!$N$30*100</f>
        <v>1.6139124972886623</v>
      </c>
      <c r="O18" s="91">
        <f>_tab_5!O19/_tab_5!$O$30*100</f>
        <v>2.0979209378299508</v>
      </c>
      <c r="P18" s="91">
        <f>_tab_5!P19/_tab_5!$P$30*100</f>
        <v>2.0735358525900485</v>
      </c>
      <c r="Q18" s="91">
        <f>_tab_5!Q19/_tab_5!$Q$30*100</f>
        <v>2.2958781271929056</v>
      </c>
      <c r="R18" s="91">
        <f>_tab_5!R19/_tab_5!$R$30*100</f>
        <v>2.7152374677880444</v>
      </c>
      <c r="S18" s="91">
        <f>_tab_5!S19/_tab_5!$S$30*100</f>
        <v>2.3062873082183044</v>
      </c>
      <c r="T18" s="91">
        <f>_tab_5!T19/_tab_5!$T$30*100</f>
        <v>2.3472435810732475</v>
      </c>
      <c r="U18" s="91">
        <f>_tab_5!U19/_tab_5!$U$30*100</f>
        <v>2.5414706729746608</v>
      </c>
      <c r="V18" s="91">
        <f>_tab_5!V19/_tab_5!$V$30*100</f>
        <v>2.4102312149290048</v>
      </c>
      <c r="W18" s="91">
        <f>_tab_5!W19/_tab_5!$W$30*100</f>
        <v>2.2478868832444499</v>
      </c>
      <c r="X18" s="91">
        <f>_tab_5!X19/_tab_5!$X$30*100</f>
        <v>2.1698532279587521</v>
      </c>
      <c r="Y18" s="91">
        <f>_tab_5!Y19/_tab_5!$Y$30*100</f>
        <v>2.361844120056722</v>
      </c>
      <c r="Z18" s="91">
        <f>_tab_5!Z19/_tab_5!$Z$30*100</f>
        <v>1.9859246483765012</v>
      </c>
      <c r="AA18" s="91">
        <f>_tab_5!AA19/_tab_5!$AA$30*100</f>
        <v>2.0481538282166536</v>
      </c>
      <c r="AB18" s="267">
        <v>1.82702622787342</v>
      </c>
      <c r="AC18" s="267">
        <v>1.74122151171842</v>
      </c>
      <c r="AD18" s="267">
        <v>1.60448840663972</v>
      </c>
      <c r="AE18" s="267">
        <v>1.63873347870284</v>
      </c>
      <c r="AF18" s="267">
        <v>1.58415139129038</v>
      </c>
      <c r="AG18" s="267">
        <v>1.58854741367912</v>
      </c>
      <c r="AH18" s="67" t="s">
        <v>77</v>
      </c>
    </row>
    <row r="19" spans="2:34">
      <c r="B19" s="64" t="s">
        <v>36</v>
      </c>
      <c r="C19" s="96">
        <v>68</v>
      </c>
      <c r="D19" s="72" t="s">
        <v>129</v>
      </c>
      <c r="E19" s="91">
        <f>_tab_5!E20/_tab_5!$E$30*100</f>
        <v>5.3050359721723765</v>
      </c>
      <c r="F19" s="91">
        <f>_tab_5!F20/_tab_5!$F$30*100</f>
        <v>5.1375611125642511</v>
      </c>
      <c r="G19" s="91">
        <f>_tab_5!G20/_tab_5!$G$30*100</f>
        <v>6.2158017620052641</v>
      </c>
      <c r="H19" s="91">
        <f>_tab_5!H20/_tab_5!$H$30*100</f>
        <v>6.4042272473755837</v>
      </c>
      <c r="I19" s="91">
        <f>_tab_5!I20/_tab_5!$I$30*100</f>
        <v>6.2650958451057575</v>
      </c>
      <c r="J19" s="91">
        <f>_tab_5!J20/_tab_5!$J$30*100</f>
        <v>6.6172722347930684</v>
      </c>
      <c r="K19" s="91">
        <f>_tab_5!K20/_tab_5!$K$30*100</f>
        <v>6.5455634780130483</v>
      </c>
      <c r="L19" s="91">
        <f>_tab_5!L20/_tab_5!$L$30*100</f>
        <v>6.3957406437311359</v>
      </c>
      <c r="M19" s="91">
        <f>_tab_5!M20/_tab_5!$M$30*100</f>
        <v>6.1775284088195761</v>
      </c>
      <c r="N19" s="91">
        <f>_tab_5!N20/_tab_5!$N$30*100</f>
        <v>6.1575290651108494</v>
      </c>
      <c r="O19" s="91">
        <f>_tab_5!O20/_tab_5!$O$30*100</f>
        <v>6.1487143112786313</v>
      </c>
      <c r="P19" s="91">
        <f>_tab_5!P20/_tab_5!$P$30*100</f>
        <v>6.0743561069222496</v>
      </c>
      <c r="Q19" s="91">
        <f>_tab_5!Q20/_tab_5!$Q$30*100</f>
        <v>5.8360372969933874</v>
      </c>
      <c r="R19" s="91">
        <f>_tab_5!R20/_tab_5!$R$30*100</f>
        <v>5.6979414601694982</v>
      </c>
      <c r="S19" s="91">
        <f>_tab_5!S20/_tab_5!$S$30*100</f>
        <v>5.5639218131235237</v>
      </c>
      <c r="T19" s="91">
        <f>_tab_5!T20/_tab_5!$T$30*100</f>
        <v>5.2401344177811966</v>
      </c>
      <c r="U19" s="91">
        <f>_tab_5!U20/_tab_5!$U$30*100</f>
        <v>5.1573306018060876</v>
      </c>
      <c r="V19" s="91">
        <f>_tab_5!V20/_tab_5!$V$30*100</f>
        <v>5.1940255081984894</v>
      </c>
      <c r="W19" s="91">
        <f>_tab_5!W20/_tab_5!$W$30*100</f>
        <v>5.5279856032604924</v>
      </c>
      <c r="X19" s="91">
        <f>_tab_5!X20/_tab_5!$X$30*100</f>
        <v>5.0747270454134821</v>
      </c>
      <c r="Y19" s="91">
        <f>_tab_5!Y20/_tab_5!$Y$30*100</f>
        <v>5.0596035709184681</v>
      </c>
      <c r="Z19" s="91">
        <f>_tab_5!Z20/_tab_5!$Z$30*100</f>
        <v>5.159020166186723</v>
      </c>
      <c r="AA19" s="91">
        <f>_tab_5!AA20/_tab_5!$AA$30*100</f>
        <v>5.3109718718195706</v>
      </c>
      <c r="AB19" s="267">
        <v>5.3377494038760096</v>
      </c>
      <c r="AC19" s="267">
        <v>5.4405508299546099</v>
      </c>
      <c r="AD19" s="267">
        <v>5.7948166874193499</v>
      </c>
      <c r="AE19" s="267">
        <v>5.5438393399707504</v>
      </c>
      <c r="AF19" s="267">
        <v>5.1776120661400196</v>
      </c>
      <c r="AG19" s="267">
        <v>4.7521718287486499</v>
      </c>
      <c r="AH19" s="67" t="s">
        <v>78</v>
      </c>
    </row>
    <row r="20" spans="2:34">
      <c r="B20" s="64" t="s">
        <v>37</v>
      </c>
      <c r="C20" s="96" t="s">
        <v>111</v>
      </c>
      <c r="D20" s="72" t="s">
        <v>112</v>
      </c>
      <c r="E20" s="91">
        <f>_tab_5!E21/_tab_5!$E$30*100</f>
        <v>0.51796692392489119</v>
      </c>
      <c r="F20" s="91">
        <f>_tab_5!F21/_tab_5!$F$30*100</f>
        <v>0.4851730553249648</v>
      </c>
      <c r="G20" s="91">
        <f>_tab_5!G21/_tab_5!$G$30*100</f>
        <v>0.52169045767670708</v>
      </c>
      <c r="H20" s="91">
        <f>_tab_5!H21/_tab_5!$H$30*100</f>
        <v>0.73782383195448342</v>
      </c>
      <c r="I20" s="91">
        <f>_tab_5!I21/_tab_5!$I$30*100</f>
        <v>0.78891589646153271</v>
      </c>
      <c r="J20" s="91">
        <f>_tab_5!J21/_tab_5!$J$30*100</f>
        <v>0.90182935926413221</v>
      </c>
      <c r="K20" s="91">
        <f>_tab_5!K21/_tab_5!$K$30*100</f>
        <v>0.93093428784910004</v>
      </c>
      <c r="L20" s="91">
        <f>_tab_5!L21/_tab_5!$L$30*100</f>
        <v>1.2196399060791838</v>
      </c>
      <c r="M20" s="91">
        <f>_tab_5!M21/_tab_5!$M$30*100</f>
        <v>1.1648413041298924</v>
      </c>
      <c r="N20" s="91">
        <f>_tab_5!N21/_tab_5!$N$30*100</f>
        <v>1.1789747549421647</v>
      </c>
      <c r="O20" s="91">
        <f>_tab_5!O21/_tab_5!$O$30*100</f>
        <v>1.1974511152310818</v>
      </c>
      <c r="P20" s="91">
        <f>_tab_5!P21/_tab_5!$P$30*100</f>
        <v>1.6554490693148061</v>
      </c>
      <c r="Q20" s="91">
        <f>_tab_5!Q21/_tab_5!$Q$30*100</f>
        <v>1.7727347106272853</v>
      </c>
      <c r="R20" s="91">
        <f>_tab_5!R21/_tab_5!$R$30*100</f>
        <v>1.6539695835159511</v>
      </c>
      <c r="S20" s="91">
        <f>_tab_5!S21/_tab_5!$S$30*100</f>
        <v>2.0119554085000666</v>
      </c>
      <c r="T20" s="91">
        <f>_tab_5!T21/_tab_5!$T$30*100</f>
        <v>1.8743693570637658</v>
      </c>
      <c r="U20" s="91">
        <f>_tab_5!U21/_tab_5!$U$30*100</f>
        <v>1.8359324426776613</v>
      </c>
      <c r="V20" s="91">
        <f>_tab_5!V21/_tab_5!$V$30*100</f>
        <v>2.2807948186786411</v>
      </c>
      <c r="W20" s="91">
        <f>_tab_5!W21/_tab_5!$W$30*100</f>
        <v>2.4199028177106081</v>
      </c>
      <c r="X20" s="91">
        <f>_tab_5!X21/_tab_5!$X$30*100</f>
        <v>2.8662384931722147</v>
      </c>
      <c r="Y20" s="91">
        <f>_tab_5!Y21/_tab_5!$Y$30*100</f>
        <v>2.9348878365515874</v>
      </c>
      <c r="Z20" s="91">
        <f>_tab_5!Z21/_tab_5!$Z$30*100</f>
        <v>2.8718823877938986</v>
      </c>
      <c r="AA20" s="91">
        <f>_tab_5!AA21/_tab_5!$AA$30*100</f>
        <v>3.1263552937798353</v>
      </c>
      <c r="AB20" s="267">
        <v>3.3627638242084998</v>
      </c>
      <c r="AC20" s="267">
        <v>3.4268635901829501</v>
      </c>
      <c r="AD20" s="267">
        <v>3.14761310881708</v>
      </c>
      <c r="AE20" s="267">
        <v>2.8682938162894001</v>
      </c>
      <c r="AF20" s="267">
        <v>3.2503345692507599</v>
      </c>
      <c r="AG20" s="267">
        <v>3.1850697717392</v>
      </c>
      <c r="AH20" s="67" t="s">
        <v>124</v>
      </c>
    </row>
    <row r="21" spans="2:34">
      <c r="B21" s="64" t="s">
        <v>38</v>
      </c>
      <c r="C21" s="96" t="s">
        <v>84</v>
      </c>
      <c r="D21" s="72" t="s">
        <v>113</v>
      </c>
      <c r="E21" s="91">
        <f>_tab_5!E22/_tab_5!$E$30*100</f>
        <v>0.41037116554769754</v>
      </c>
      <c r="F21" s="91">
        <f>_tab_5!F22/_tab_5!$F$30*100</f>
        <v>0.37624968481748039</v>
      </c>
      <c r="G21" s="91">
        <f>_tab_5!G22/_tab_5!$G$30*100</f>
        <v>0.40875981905715575</v>
      </c>
      <c r="H21" s="91">
        <f>_tab_5!H22/_tab_5!$H$30*100</f>
        <v>0.5699568993273697</v>
      </c>
      <c r="I21" s="91">
        <f>_tab_5!I22/_tab_5!$I$30*100</f>
        <v>0.58587097651481979</v>
      </c>
      <c r="J21" s="91">
        <f>_tab_5!J22/_tab_5!$J$30*100</f>
        <v>0.58950339142980968</v>
      </c>
      <c r="K21" s="91">
        <f>_tab_5!K22/_tab_5!$K$30*100</f>
        <v>0.66950261640678999</v>
      </c>
      <c r="L21" s="91">
        <f>_tab_5!L22/_tab_5!$L$30*100</f>
        <v>0.7437169015965055</v>
      </c>
      <c r="M21" s="91">
        <f>_tab_5!M22/_tab_5!$M$30*100</f>
        <v>0.69341209819763328</v>
      </c>
      <c r="N21" s="91">
        <f>_tab_5!N22/_tab_5!$N$30*100</f>
        <v>0.72775520313783082</v>
      </c>
      <c r="O21" s="91">
        <f>_tab_5!O22/_tab_5!$O$30*100</f>
        <v>0.72011248129114147</v>
      </c>
      <c r="P21" s="91">
        <f>_tab_5!P22/_tab_5!$P$30*100</f>
        <v>0.86703930772656279</v>
      </c>
      <c r="Q21" s="91">
        <f>_tab_5!Q22/_tab_5!$Q$30*100</f>
        <v>0.94583650164921929</v>
      </c>
      <c r="R21" s="91">
        <f>_tab_5!R22/_tab_5!$R$30*100</f>
        <v>1.079847270185212</v>
      </c>
      <c r="S21" s="91">
        <f>_tab_5!S22/_tab_5!$S$30*100</f>
        <v>0.92485884530180296</v>
      </c>
      <c r="T21" s="91">
        <f>_tab_5!T22/_tab_5!$T$30*100</f>
        <v>0.97269000078829637</v>
      </c>
      <c r="U21" s="91">
        <f>_tab_5!U22/_tab_5!$U$30*100</f>
        <v>1.157870804119739</v>
      </c>
      <c r="V21" s="91">
        <f>_tab_5!V22/_tab_5!$V$30*100</f>
        <v>1.757124295333641</v>
      </c>
      <c r="W21" s="91">
        <f>_tab_5!W22/_tab_5!$W$30*100</f>
        <v>2.1235341296925783</v>
      </c>
      <c r="X21" s="91">
        <f>_tab_5!X22/_tab_5!$X$30*100</f>
        <v>2.4416423655870672</v>
      </c>
      <c r="Y21" s="91">
        <f>_tab_5!Y22/_tab_5!$Y$30*100</f>
        <v>2.7515480666921177</v>
      </c>
      <c r="Z21" s="91">
        <f>_tab_5!Z22/_tab_5!$Z$30*100</f>
        <v>3.0833700781837079</v>
      </c>
      <c r="AA21" s="91">
        <f>_tab_5!AA22/_tab_5!$AA$30*100</f>
        <v>3.1725656390923569</v>
      </c>
      <c r="AB21" s="267">
        <v>3.0675616491148499</v>
      </c>
      <c r="AC21" s="267">
        <v>3.3541296650833101</v>
      </c>
      <c r="AD21" s="267">
        <v>3.2239540761163799</v>
      </c>
      <c r="AE21" s="267">
        <v>3.2657304693381</v>
      </c>
      <c r="AF21" s="267">
        <v>3.4196986736969901</v>
      </c>
      <c r="AG21" s="267">
        <v>4.01338600517877</v>
      </c>
      <c r="AH21" s="67" t="s">
        <v>79</v>
      </c>
    </row>
    <row r="22" spans="2:34">
      <c r="B22" s="64" t="s">
        <v>39</v>
      </c>
      <c r="C22" s="65">
        <v>84</v>
      </c>
      <c r="D22" s="72" t="s">
        <v>114</v>
      </c>
      <c r="E22" s="91">
        <f>_tab_5!E23/_tab_5!$E$30*100</f>
        <v>5.6491861610885961</v>
      </c>
      <c r="F22" s="91">
        <f>_tab_5!F23/_tab_5!$F$30*100</f>
        <v>5.1567979077670145</v>
      </c>
      <c r="G22" s="91">
        <f>_tab_5!G23/_tab_5!$G$30*100</f>
        <v>5.8018940705229731</v>
      </c>
      <c r="H22" s="91">
        <f>_tab_5!H23/_tab_5!$H$30*100</f>
        <v>5.5158951214338847</v>
      </c>
      <c r="I22" s="91">
        <f>_tab_5!I23/_tab_5!$I$30*100</f>
        <v>5.0453620887624684</v>
      </c>
      <c r="J22" s="91">
        <f>_tab_5!J23/_tab_5!$J$30*100</f>
        <v>3.5420063215158981</v>
      </c>
      <c r="K22" s="91">
        <f>_tab_5!K23/_tab_5!$K$30*100</f>
        <v>4.361474628071222</v>
      </c>
      <c r="L22" s="91">
        <f>_tab_5!L23/_tab_5!$L$30*100</f>
        <v>4.8846381883686014</v>
      </c>
      <c r="M22" s="91">
        <f>_tab_5!M23/_tab_5!$M$30*100</f>
        <v>4.9456599457116663</v>
      </c>
      <c r="N22" s="91">
        <f>_tab_5!N23/_tab_5!$N$30*100</f>
        <v>5.0233732195381533</v>
      </c>
      <c r="O22" s="91">
        <f>_tab_5!O23/_tab_5!$O$30*100</f>
        <v>4.9161098242235601</v>
      </c>
      <c r="P22" s="91">
        <f>_tab_5!P23/_tab_5!$P$30*100</f>
        <v>4.6905074409469147</v>
      </c>
      <c r="Q22" s="91">
        <f>_tab_5!Q23/_tab_5!$Q$30*100</f>
        <v>4.3748312750383773</v>
      </c>
      <c r="R22" s="91">
        <f>_tab_5!R23/_tab_5!$R$30*100</f>
        <v>4.3165713223088265</v>
      </c>
      <c r="S22" s="91">
        <f>_tab_5!S23/_tab_5!$S$30*100</f>
        <v>4.6524230985543635</v>
      </c>
      <c r="T22" s="91">
        <f>_tab_5!T23/_tab_5!$T$30*100</f>
        <v>4.6258943871601481</v>
      </c>
      <c r="U22" s="91">
        <f>_tab_5!U23/_tab_5!$U$30*100</f>
        <v>4.81541114028248</v>
      </c>
      <c r="V22" s="91">
        <f>_tab_5!V23/_tab_5!$V$30*100</f>
        <v>4.7697830931997194</v>
      </c>
      <c r="W22" s="91">
        <f>_tab_5!W23/_tab_5!$W$30*100</f>
        <v>4.8148324787317192</v>
      </c>
      <c r="X22" s="91">
        <f>_tab_5!X23/_tab_5!$X$30*100</f>
        <v>4.7959607843511662</v>
      </c>
      <c r="Y22" s="91">
        <f>_tab_5!Y23/_tab_5!$Y$30*100</f>
        <v>4.8887853070084937</v>
      </c>
      <c r="Z22" s="91">
        <f>_tab_5!Z23/_tab_5!$Z$30*100</f>
        <v>4.9951933144000362</v>
      </c>
      <c r="AA22" s="91">
        <f>_tab_5!AA23/_tab_5!$AA$30*100</f>
        <v>5.2521564969460703</v>
      </c>
      <c r="AB22" s="267">
        <v>5.1390762370597702</v>
      </c>
      <c r="AC22" s="267">
        <v>5.2632893231034403</v>
      </c>
      <c r="AD22" s="267">
        <v>5.5577257317084996</v>
      </c>
      <c r="AE22" s="267">
        <v>5.3086349663280998</v>
      </c>
      <c r="AF22" s="267">
        <v>4.8752104134297296</v>
      </c>
      <c r="AG22" s="267">
        <v>5.1581802774858501</v>
      </c>
      <c r="AH22" s="67" t="s">
        <v>80</v>
      </c>
    </row>
    <row r="23" spans="2:34">
      <c r="B23" s="64" t="s">
        <v>40</v>
      </c>
      <c r="C23" s="65">
        <v>85</v>
      </c>
      <c r="D23" s="72" t="s">
        <v>115</v>
      </c>
      <c r="E23" s="91">
        <f>_tab_5!E24/_tab_5!$E$30*100</f>
        <v>1.7302660915917853</v>
      </c>
      <c r="F23" s="91">
        <f>_tab_5!F24/_tab_5!$F$30*100</f>
        <v>1.7072953427453141</v>
      </c>
      <c r="G23" s="91">
        <f>_tab_5!G24/_tab_5!$G$30*100</f>
        <v>1.9189385471054521</v>
      </c>
      <c r="H23" s="91">
        <f>_tab_5!H24/_tab_5!$H$30*100</f>
        <v>2.0126634090686784</v>
      </c>
      <c r="I23" s="91">
        <f>_tab_5!I24/_tab_5!$I$30*100</f>
        <v>2.0602956888919457</v>
      </c>
      <c r="J23" s="91">
        <f>_tab_5!J24/_tab_5!$J$30*100</f>
        <v>2.327812946390309</v>
      </c>
      <c r="K23" s="91">
        <f>_tab_5!K24/_tab_5!$K$30*100</f>
        <v>2.3354688171022291</v>
      </c>
      <c r="L23" s="91">
        <f>_tab_5!L24/_tab_5!$L$30*100</f>
        <v>2.3025344128613803</v>
      </c>
      <c r="M23" s="91">
        <f>_tab_5!M24/_tab_5!$M$30*100</f>
        <v>2.3308698674535822</v>
      </c>
      <c r="N23" s="91">
        <f>_tab_5!N24/_tab_5!$N$30*100</f>
        <v>2.2825901291972839</v>
      </c>
      <c r="O23" s="91">
        <f>_tab_5!O24/_tab_5!$O$30*100</f>
        <v>2.4194681552843362</v>
      </c>
      <c r="P23" s="91">
        <f>_tab_5!P24/_tab_5!$P$30*100</f>
        <v>2.4436386442590758</v>
      </c>
      <c r="Q23" s="91">
        <f>_tab_5!Q24/_tab_5!$Q$30*100</f>
        <v>2.415162466648674</v>
      </c>
      <c r="R23" s="91">
        <f>_tab_5!R24/_tab_5!$R$30*100</f>
        <v>2.5380370879495238</v>
      </c>
      <c r="S23" s="91">
        <f>_tab_5!S24/_tab_5!$S$30*100</f>
        <v>2.7347126707934666</v>
      </c>
      <c r="T23" s="91">
        <f>_tab_5!T24/_tab_5!$T$30*100</f>
        <v>2.8130624444185055</v>
      </c>
      <c r="U23" s="91">
        <f>_tab_5!U24/_tab_5!$U$30*100</f>
        <v>2.9146440136199057</v>
      </c>
      <c r="V23" s="91">
        <f>_tab_5!V24/_tab_5!$V$30*100</f>
        <v>3.2728730135776338</v>
      </c>
      <c r="W23" s="91">
        <f>_tab_5!W24/_tab_5!$W$30*100</f>
        <v>3.4194130186413458</v>
      </c>
      <c r="X23" s="91">
        <f>_tab_5!X24/_tab_5!$X$30*100</f>
        <v>3.2391440070833206</v>
      </c>
      <c r="Y23" s="91">
        <f>_tab_5!Y24/_tab_5!$Y$30*100</f>
        <v>3.2163458783691685</v>
      </c>
      <c r="Z23" s="91">
        <f>_tab_5!Z24/_tab_5!$Z$30*100</f>
        <v>3.020086594277815</v>
      </c>
      <c r="AA23" s="91">
        <f>_tab_5!AA24/_tab_5!$AA$30*100</f>
        <v>3.1760274857614688</v>
      </c>
      <c r="AB23" s="267">
        <v>3.10272065380396</v>
      </c>
      <c r="AC23" s="267">
        <v>3.1280169678005598</v>
      </c>
      <c r="AD23" s="267">
        <v>3.38890120830008</v>
      </c>
      <c r="AE23" s="267">
        <v>3.2771330784681698</v>
      </c>
      <c r="AF23" s="267">
        <v>2.9946081414648198</v>
      </c>
      <c r="AG23" s="267">
        <v>3.2381277167591702</v>
      </c>
      <c r="AH23" s="67" t="s">
        <v>81</v>
      </c>
    </row>
    <row r="24" spans="2:34">
      <c r="B24" s="64" t="s">
        <v>43</v>
      </c>
      <c r="C24" s="65" t="s">
        <v>89</v>
      </c>
      <c r="D24" s="72" t="s">
        <v>75</v>
      </c>
      <c r="E24" s="91">
        <f>_tab_5!E25/_tab_5!$E$30*100</f>
        <v>1.3993395092789589</v>
      </c>
      <c r="F24" s="91">
        <f>_tab_5!F25/_tab_5!$F$30*100</f>
        <v>1.2348770280436141</v>
      </c>
      <c r="G24" s="91">
        <f>_tab_5!G25/_tab_5!$G$30*100</f>
        <v>1.3820530104464428</v>
      </c>
      <c r="H24" s="91">
        <f>_tab_5!H25/_tab_5!$H$30*100</f>
        <v>1.3887376326163601</v>
      </c>
      <c r="I24" s="91">
        <f>_tab_5!I25/_tab_5!$I$30*100</f>
        <v>1.5257145954122171</v>
      </c>
      <c r="J24" s="91">
        <f>_tab_5!J25/_tab_5!$J$30*100</f>
        <v>1.6159281470860505</v>
      </c>
      <c r="K24" s="91">
        <f>_tab_5!K25/_tab_5!$K$30*100</f>
        <v>1.527648360722758</v>
      </c>
      <c r="L24" s="91">
        <f>_tab_5!L25/_tab_5!$L$30*100</f>
        <v>1.4381473526955992</v>
      </c>
      <c r="M24" s="91">
        <f>_tab_5!M25/_tab_5!$M$30*100</f>
        <v>1.497691748777183</v>
      </c>
      <c r="N24" s="91">
        <f>_tab_5!N25/_tab_5!$N$30*100</f>
        <v>1.446222380580618</v>
      </c>
      <c r="O24" s="91">
        <f>_tab_5!O25/_tab_5!$O$30*100</f>
        <v>1.4459194356933245</v>
      </c>
      <c r="P24" s="91">
        <f>_tab_5!P25/_tab_5!$P$30*100</f>
        <v>1.4355154929850182</v>
      </c>
      <c r="Q24" s="91">
        <f>_tab_5!Q25/_tab_5!$Q$30*100</f>
        <v>1.4714697116516391</v>
      </c>
      <c r="R24" s="91">
        <f>_tab_5!R25/_tab_5!$R$30*100</f>
        <v>1.6289647602112676</v>
      </c>
      <c r="S24" s="91">
        <f>_tab_5!S25/_tab_5!$S$30*100</f>
        <v>1.9404624097513392</v>
      </c>
      <c r="T24" s="91">
        <f>_tab_5!T25/_tab_5!$T$30*100</f>
        <v>2.0707327058575054</v>
      </c>
      <c r="U24" s="91">
        <f>_tab_5!U25/_tab_5!$U$30*100</f>
        <v>2.1537496268416874</v>
      </c>
      <c r="V24" s="91">
        <f>_tab_5!V25/_tab_5!$V$30*100</f>
        <v>2.2395327069437263</v>
      </c>
      <c r="W24" s="91">
        <f>_tab_5!W25/_tab_5!$W$30*100</f>
        <v>2.3336131798658606</v>
      </c>
      <c r="X24" s="91">
        <f>_tab_5!X25/_tab_5!$X$30*100</f>
        <v>2.3195331924738065</v>
      </c>
      <c r="Y24" s="91">
        <f>_tab_5!Y25/_tab_5!$Y$30*100</f>
        <v>2.2818056758731222</v>
      </c>
      <c r="Z24" s="91">
        <f>_tab_5!Z25/_tab_5!$Z$30*100</f>
        <v>2.3895771925822307</v>
      </c>
      <c r="AA24" s="91">
        <f>_tab_5!AA25/_tab_5!$AA$30*100</f>
        <v>2.4948345367023204</v>
      </c>
      <c r="AB24" s="267">
        <v>2.5613234369362701</v>
      </c>
      <c r="AC24" s="267">
        <v>2.6657443861852199</v>
      </c>
      <c r="AD24" s="267">
        <v>2.9469238955550798</v>
      </c>
      <c r="AE24" s="267">
        <v>3.3013577780339598</v>
      </c>
      <c r="AF24" s="267">
        <v>3.0483996941416498</v>
      </c>
      <c r="AG24" s="267">
        <v>3.19038541488881</v>
      </c>
      <c r="AH24" s="67" t="s">
        <v>125</v>
      </c>
    </row>
    <row r="25" spans="2:34">
      <c r="B25" s="64" t="s">
        <v>44</v>
      </c>
      <c r="C25" s="65" t="s">
        <v>85</v>
      </c>
      <c r="D25" s="72" t="s">
        <v>116</v>
      </c>
      <c r="E25" s="91">
        <f>_tab_5!E26/_tab_5!$E$30*100</f>
        <v>0.23063600401938117</v>
      </c>
      <c r="F25" s="91">
        <f>_tab_5!F26/_tab_5!$F$30*100</f>
        <v>0.2745248309379355</v>
      </c>
      <c r="G25" s="91">
        <f>_tab_5!G26/_tab_5!$G$30*100</f>
        <v>0.2814478674169314</v>
      </c>
      <c r="H25" s="91">
        <f>_tab_5!H26/_tab_5!$H$30*100</f>
        <v>0.27456132885783346</v>
      </c>
      <c r="I25" s="91">
        <f>_tab_5!I26/_tab_5!$I$30*100</f>
        <v>0.24218556831776022</v>
      </c>
      <c r="J25" s="91">
        <f>_tab_5!J26/_tab_5!$J$30*100</f>
        <v>0.29201733557123888</v>
      </c>
      <c r="K25" s="91">
        <f>_tab_5!K26/_tab_5!$K$30*100</f>
        <v>0.34149023366032005</v>
      </c>
      <c r="L25" s="91">
        <f>_tab_5!L26/_tab_5!$L$30*100</f>
        <v>0.27267537627711474</v>
      </c>
      <c r="M25" s="91">
        <f>_tab_5!M26/_tab_5!$M$30*100</f>
        <v>0.26769132745653496</v>
      </c>
      <c r="N25" s="91">
        <f>_tab_5!N26/_tab_5!$N$30*100</f>
        <v>0.3657320166543474</v>
      </c>
      <c r="O25" s="91">
        <f>_tab_5!O26/_tab_5!$O$30*100</f>
        <v>0.45797439843778587</v>
      </c>
      <c r="P25" s="91">
        <f>_tab_5!P26/_tab_5!$P$30*100</f>
        <v>0.44633541010269939</v>
      </c>
      <c r="Q25" s="91">
        <f>_tab_5!Q26/_tab_5!$Q$30*100</f>
        <v>0.5333831802167982</v>
      </c>
      <c r="R25" s="91">
        <f>_tab_5!R26/_tab_5!$R$30*100</f>
        <v>0.68786531694538899</v>
      </c>
      <c r="S25" s="91">
        <f>_tab_5!S26/_tab_5!$S$30*100</f>
        <v>0.69976918179120184</v>
      </c>
      <c r="T25" s="91">
        <f>_tab_5!T26/_tab_5!$T$30*100</f>
        <v>0.80681296961192905</v>
      </c>
      <c r="U25" s="91">
        <f>_tab_5!U26/_tab_5!$U$30*100</f>
        <v>0.88533786742588039</v>
      </c>
      <c r="V25" s="91">
        <f>_tab_5!V26/_tab_5!$V$30*100</f>
        <v>0.74109331597773564</v>
      </c>
      <c r="W25" s="91">
        <f>_tab_5!W26/_tab_5!$W$30*100</f>
        <v>0.69782614590912539</v>
      </c>
      <c r="X25" s="91">
        <f>_tab_5!X26/_tab_5!$X$30*100</f>
        <v>1.0023684753251261</v>
      </c>
      <c r="Y25" s="91">
        <f>_tab_5!Y26/_tab_5!$Y$30*100</f>
        <v>0.95574805396266005</v>
      </c>
      <c r="Z25" s="91">
        <f>_tab_5!Z26/_tab_5!$Z$30*100</f>
        <v>0.94080289145863483</v>
      </c>
      <c r="AA25" s="91">
        <f>_tab_5!AA26/_tab_5!$AA$30*100</f>
        <v>0.88018921319729049</v>
      </c>
      <c r="AB25" s="267">
        <v>0.817773422731086</v>
      </c>
      <c r="AC25" s="267">
        <v>0.41856305187829801</v>
      </c>
      <c r="AD25" s="267">
        <v>0.40334067134844598</v>
      </c>
      <c r="AE25" s="267">
        <v>0.51058237862613898</v>
      </c>
      <c r="AF25" s="267">
        <v>0.58006423466892698</v>
      </c>
      <c r="AG25" s="267">
        <v>0.69963512501480096</v>
      </c>
      <c r="AH25" s="67" t="s">
        <v>126</v>
      </c>
    </row>
    <row r="26" spans="2:34" ht="15.75" thickBot="1">
      <c r="B26" s="70" t="s">
        <v>45</v>
      </c>
      <c r="C26" s="66" t="s">
        <v>86</v>
      </c>
      <c r="D26" s="72" t="s">
        <v>117</v>
      </c>
      <c r="E26" s="91">
        <f>_tab_5!E27/_tab_5!$E$30*100</f>
        <v>0.38482803232152452</v>
      </c>
      <c r="F26" s="91">
        <f>_tab_5!F27/_tab_5!$F$30*100</f>
        <v>0.34395233998294256</v>
      </c>
      <c r="G26" s="91">
        <f>_tab_5!G27/_tab_5!$G$30*100</f>
        <v>0.33443956706482253</v>
      </c>
      <c r="H26" s="91">
        <f>_tab_5!H27/_tab_5!$H$30*100</f>
        <v>0.33591106879483174</v>
      </c>
      <c r="I26" s="91">
        <f>_tab_5!I27/_tab_5!$I$30*100</f>
        <v>0.30977837315526746</v>
      </c>
      <c r="J26" s="91">
        <f>_tab_5!J27/_tab_5!$J$30*100</f>
        <v>0.3673006186893924</v>
      </c>
      <c r="K26" s="91">
        <f>_tab_5!K27/_tab_5!$K$30*100</f>
        <v>0.41819464170108717</v>
      </c>
      <c r="L26" s="91">
        <f>_tab_5!L27/_tab_5!$L$30*100</f>
        <v>0.34039230601782094</v>
      </c>
      <c r="M26" s="91">
        <f>_tab_5!M27/_tab_5!$M$30*100</f>
        <v>0.34034174042152138</v>
      </c>
      <c r="N26" s="91">
        <f>_tab_5!N27/_tab_5!$N$30*100</f>
        <v>0.44418057671612354</v>
      </c>
      <c r="O26" s="91">
        <f>_tab_5!O27/_tab_5!$O$30*100</f>
        <v>0.54932079178198578</v>
      </c>
      <c r="P26" s="91">
        <f>_tab_5!P27/_tab_5!$P$30*100</f>
        <v>0.53888931280871244</v>
      </c>
      <c r="Q26" s="91">
        <f>_tab_5!Q27/_tab_5!$Q$30*100</f>
        <v>0.6363133988769385</v>
      </c>
      <c r="R26" s="91">
        <f>_tab_5!R27/_tab_5!$R$30*100</f>
        <v>0.56781693450532034</v>
      </c>
      <c r="S26" s="91">
        <f>_tab_5!S27/_tab_5!$S$30*100</f>
        <v>0.73263914924019169</v>
      </c>
      <c r="T26" s="91">
        <f>_tab_5!T27/_tab_5!$T$30*100</f>
        <v>0.88325414167309202</v>
      </c>
      <c r="U26" s="91">
        <f>_tab_5!U27/_tab_5!$U$30*100</f>
        <v>0.78403048195216962</v>
      </c>
      <c r="V26" s="91">
        <f>_tab_5!V27/_tab_5!$V$30*100</f>
        <v>0.57183499068610666</v>
      </c>
      <c r="W26" s="91">
        <f>_tab_5!W27/_tab_5!$W$30*100</f>
        <v>0.61218314196488777</v>
      </c>
      <c r="X26" s="91">
        <f>_tab_5!X27/_tab_5!$X$30*100</f>
        <v>0.60340813131506033</v>
      </c>
      <c r="Y26" s="91">
        <f>_tab_5!Y27/_tab_5!$Y$30*100</f>
        <v>0.66369483455159017</v>
      </c>
      <c r="Z26" s="91">
        <f>_tab_5!Z27/_tab_5!$Z$30*100</f>
        <v>0.80277927048502773</v>
      </c>
      <c r="AA26" s="91">
        <f>_tab_5!AA27/_tab_5!$AA$30*100</f>
        <v>0.85113544890525772</v>
      </c>
      <c r="AB26" s="267">
        <v>0.84535091349998004</v>
      </c>
      <c r="AC26" s="267">
        <v>0.94855069411155202</v>
      </c>
      <c r="AD26" s="267">
        <v>0.97241593334158904</v>
      </c>
      <c r="AE26" s="267">
        <v>0.967866338138479</v>
      </c>
      <c r="AF26" s="267">
        <v>1.0978878132673899</v>
      </c>
      <c r="AG26" s="267">
        <v>1.15319107684222</v>
      </c>
      <c r="AH26" s="67" t="s">
        <v>127</v>
      </c>
    </row>
    <row r="27" spans="2:34">
      <c r="B27" s="37"/>
      <c r="C27" s="37"/>
      <c r="D27" s="84" t="s">
        <v>54</v>
      </c>
      <c r="E27" s="200">
        <f>_tab_5!E28/_tab_5!$E$30*100</f>
        <v>93.022340017669976</v>
      </c>
      <c r="F27" s="89">
        <f>_tab_5!F28/_tab_5!$F$30*100</f>
        <v>92.252167780080441</v>
      </c>
      <c r="G27" s="89">
        <f>_tab_5!G28/_tab_5!$G$30*100</f>
        <v>90.564347540556739</v>
      </c>
      <c r="H27" s="89">
        <f>_tab_5!H28/_tab_5!$H$30*100</f>
        <v>86.14443972629401</v>
      </c>
      <c r="I27" s="89">
        <f>_tab_5!I28/_tab_5!$I$30*100</f>
        <v>87.600933563363455</v>
      </c>
      <c r="J27" s="89">
        <f>_tab_5!J28/_tab_5!$J$30*100</f>
        <v>86.007138292468753</v>
      </c>
      <c r="K27" s="89">
        <f>_tab_5!K28/_tab_5!$K$30*100</f>
        <v>87.038107322002716</v>
      </c>
      <c r="L27" s="89">
        <f>_tab_5!L28/_tab_5!$L$30*100</f>
        <v>86.871544535987482</v>
      </c>
      <c r="M27" s="89">
        <f>_tab_5!M28/_tab_5!$M$30*100</f>
        <v>85.989863243856348</v>
      </c>
      <c r="N27" s="89">
        <f>_tab_5!N28/_tab_5!$N$30*100</f>
        <v>85.852954035850985</v>
      </c>
      <c r="O27" s="89">
        <f>_tab_5!O28/_tab_5!$O$30*100</f>
        <v>85.660062942444824</v>
      </c>
      <c r="P27" s="89">
        <f>_tab_5!P28/_tab_5!$P$30*100</f>
        <v>84.669197842925541</v>
      </c>
      <c r="Q27" s="89">
        <f>_tab_5!Q28/_tab_5!$Q$30*100</f>
        <v>84.654974524639215</v>
      </c>
      <c r="R27" s="89">
        <f>_tab_5!R28/_tab_5!$R$30*100</f>
        <v>85.058778767603584</v>
      </c>
      <c r="S27" s="89">
        <f>_tab_5!S28/_tab_5!$S$30*100</f>
        <v>84.851117885458478</v>
      </c>
      <c r="T27" s="89">
        <f>_tab_5!T28/_tab_5!$T$30*100</f>
        <v>85.146707068345791</v>
      </c>
      <c r="U27" s="89">
        <f>_tab_5!U28/_tab_5!$U$30*100</f>
        <v>85.900229002049471</v>
      </c>
      <c r="V27" s="89">
        <f>_tab_5!V28/_tab_5!$V$30*100</f>
        <v>86.505016358858938</v>
      </c>
      <c r="W27" s="89">
        <f>_tab_5!W28/_tab_5!$W$30*100</f>
        <v>87.060405488888733</v>
      </c>
      <c r="X27" s="89">
        <f>_tab_5!X28/_tab_5!$X$30*100</f>
        <v>85.723991788048778</v>
      </c>
      <c r="Y27" s="89">
        <f>_tab_5!Y28/_tab_5!$Y$30*100</f>
        <v>86.106434170091831</v>
      </c>
      <c r="Z27" s="89">
        <f>_tab_5!Z28/_tab_5!$Z$30*100</f>
        <v>86.482385536306211</v>
      </c>
      <c r="AA27" s="89">
        <f>_tab_5!AA28/_tab_5!$AA$30*100</f>
        <v>85.594541636867589</v>
      </c>
      <c r="AB27" s="89">
        <v>86.066163966280598</v>
      </c>
      <c r="AC27" s="89">
        <v>86.579365435103298</v>
      </c>
      <c r="AD27" s="89">
        <v>87.9962040173275</v>
      </c>
      <c r="AE27" s="89">
        <v>85.4711621466504</v>
      </c>
      <c r="AF27" s="89">
        <v>86.218943255932601</v>
      </c>
      <c r="AG27" s="89">
        <v>87.198521333554098</v>
      </c>
      <c r="AH27" s="99" t="s">
        <v>53</v>
      </c>
    </row>
    <row r="28" spans="2:34">
      <c r="B28" s="37"/>
      <c r="C28" s="37"/>
      <c r="D28" s="85" t="s">
        <v>14</v>
      </c>
      <c r="E28" s="90">
        <f>_tab_5!E29/_tab_5!$E$30*100</f>
        <v>6.9778109898027685</v>
      </c>
      <c r="F28" s="91">
        <f>_tab_5!F29/_tab_5!$F$30*100</f>
        <v>7.7478322199195384</v>
      </c>
      <c r="G28" s="91">
        <f>_tab_5!G29/_tab_5!$G$30*100</f>
        <v>9.4356524594432276</v>
      </c>
      <c r="H28" s="91">
        <f>_tab_5!H29/_tab_5!$H$30*100</f>
        <v>13.855560273705969</v>
      </c>
      <c r="I28" s="91">
        <f>_tab_5!I29/_tab_5!$I$30*100</f>
        <v>12.399066436636524</v>
      </c>
      <c r="J28" s="91">
        <f>_tab_5!J29/_tab_5!$J$30*100</f>
        <v>13.992861707531215</v>
      </c>
      <c r="K28" s="91">
        <f>_tab_5!K29/_tab_5!$K$30*100</f>
        <v>12.961892677997309</v>
      </c>
      <c r="L28" s="91">
        <f>_tab_5!L29/_tab_5!$L$30*100</f>
        <v>13.128455464012534</v>
      </c>
      <c r="M28" s="91">
        <f>_tab_5!M29/_tab_5!$M$30*100</f>
        <v>14.010136756143652</v>
      </c>
      <c r="N28" s="91">
        <f>_tab_5!N29/_tab_5!$N$30*100</f>
        <v>14.147045964149015</v>
      </c>
      <c r="O28" s="91">
        <f>_tab_5!O29/_tab_5!$O$30*100</f>
        <v>14.339937057555204</v>
      </c>
      <c r="P28" s="91">
        <f>_tab_5!P29/_tab_5!$P$30*100</f>
        <v>15.330802157074446</v>
      </c>
      <c r="Q28" s="91">
        <f>_tab_5!Q29/_tab_5!$Q$30*100</f>
        <v>15.345025475360785</v>
      </c>
      <c r="R28" s="91">
        <f>_tab_5!R29/_tab_5!$R$30*100</f>
        <v>14.94122123239644</v>
      </c>
      <c r="S28" s="91">
        <f>_tab_5!S29/_tab_5!$S$30*100</f>
        <v>15.148882114541523</v>
      </c>
      <c r="T28" s="91">
        <f>_tab_5!T29/_tab_5!$T$30*100</f>
        <v>14.853292931654236</v>
      </c>
      <c r="U28" s="91">
        <f>_tab_5!U29/_tab_5!$U$30*100</f>
        <v>14.099770997950529</v>
      </c>
      <c r="V28" s="91">
        <f>_tab_5!V29/_tab_5!$V$30*100</f>
        <v>13.494983641141106</v>
      </c>
      <c r="W28" s="91">
        <f>_tab_5!W29/_tab_5!$W$30*100</f>
        <v>12.939594511111205</v>
      </c>
      <c r="X28" s="91">
        <f>_tab_5!X29/_tab_5!$X$30*100</f>
        <v>14.276008211951272</v>
      </c>
      <c r="Y28" s="91">
        <f>_tab_5!Y29/_tab_5!$Y$30*100</f>
        <v>13.893565829908155</v>
      </c>
      <c r="Z28" s="91">
        <f>_tab_5!Z29/_tab_5!$Z$30*100</f>
        <v>13.517614463693766</v>
      </c>
      <c r="AA28" s="91">
        <f>_tab_5!AA29/_tab_5!$AA$30*100</f>
        <v>14.40545836313242</v>
      </c>
      <c r="AB28" s="91">
        <v>13.9338360337194</v>
      </c>
      <c r="AC28" s="91">
        <v>13.420634564896799</v>
      </c>
      <c r="AD28" s="91">
        <v>12.0037959826725</v>
      </c>
      <c r="AE28" s="91">
        <v>14.5288378533496</v>
      </c>
      <c r="AF28" s="91">
        <v>13.7810567440675</v>
      </c>
      <c r="AG28" s="91">
        <v>12.801478666445901</v>
      </c>
      <c r="AH28" s="72" t="s">
        <v>128</v>
      </c>
    </row>
    <row r="29" spans="2:34" ht="15.75" thickBot="1">
      <c r="B29" s="37"/>
      <c r="C29" s="37"/>
      <c r="D29" s="86" t="s">
        <v>52</v>
      </c>
      <c r="E29" s="201">
        <f>_tab_5!E30/_tab_5!$E$30*100</f>
        <v>100</v>
      </c>
      <c r="F29" s="202">
        <f>_tab_5!F30/_tab_5!$F$30*100</f>
        <v>100</v>
      </c>
      <c r="G29" s="202">
        <f>_tab_5!G30/_tab_5!$G$30*100</f>
        <v>100</v>
      </c>
      <c r="H29" s="202">
        <f>_tab_5!H30/_tab_5!$H$30*100</f>
        <v>100</v>
      </c>
      <c r="I29" s="202">
        <f>_tab_5!I30/_tab_5!$I$30*100</f>
        <v>100</v>
      </c>
      <c r="J29" s="202">
        <f>_tab_5!J30/_tab_5!$J$30*100</f>
        <v>100</v>
      </c>
      <c r="K29" s="202">
        <f>_tab_5!K30/_tab_5!$K$30*100</f>
        <v>100</v>
      </c>
      <c r="L29" s="202">
        <f>_tab_5!L30/_tab_5!$L$30*100</f>
        <v>100</v>
      </c>
      <c r="M29" s="202">
        <f>_tab_5!M30/_tab_5!$M$30*100</f>
        <v>100</v>
      </c>
      <c r="N29" s="202">
        <f>_tab_5!N30/_tab_5!$N$30*100</f>
        <v>100</v>
      </c>
      <c r="O29" s="202">
        <f>_tab_5!O30/_tab_5!$O$30*100</f>
        <v>100</v>
      </c>
      <c r="P29" s="202">
        <f>_tab_5!P30/_tab_5!$P$30*100</f>
        <v>100</v>
      </c>
      <c r="Q29" s="202">
        <f>_tab_5!Q30/_tab_5!$Q$30*100</f>
        <v>100</v>
      </c>
      <c r="R29" s="202">
        <f>_tab_5!R30/_tab_5!$R$30*100</f>
        <v>100</v>
      </c>
      <c r="S29" s="202">
        <f>_tab_5!S30/_tab_5!$S$30*100</f>
        <v>100</v>
      </c>
      <c r="T29" s="202">
        <f>_tab_5!T30/_tab_5!$T$30*100</f>
        <v>100</v>
      </c>
      <c r="U29" s="202">
        <f>_tab_5!U30/_tab_5!$U$30*100</f>
        <v>100</v>
      </c>
      <c r="V29" s="202">
        <f>_tab_5!V30/_tab_5!$V$30*100</f>
        <v>100</v>
      </c>
      <c r="W29" s="202">
        <f>_tab_5!W30/_tab_5!$W$30*100</f>
        <v>100</v>
      </c>
      <c r="X29" s="202">
        <f>_tab_5!X30/_tab_5!$X$30*100</f>
        <v>100</v>
      </c>
      <c r="Y29" s="202">
        <f>_tab_5!Y30/_tab_5!$Y$30*100</f>
        <v>100</v>
      </c>
      <c r="Z29" s="202">
        <f>_tab_5!Z30/_tab_5!$Z$30*100</f>
        <v>100</v>
      </c>
      <c r="AA29" s="202">
        <f>_tab_5!AA30/_tab_5!$AA$30*100</f>
        <v>100</v>
      </c>
      <c r="AB29" s="202">
        <v>100</v>
      </c>
      <c r="AC29" s="202">
        <v>100</v>
      </c>
      <c r="AD29" s="202">
        <v>100</v>
      </c>
      <c r="AE29" s="202">
        <v>100</v>
      </c>
      <c r="AF29" s="202">
        <v>100</v>
      </c>
      <c r="AG29" s="202">
        <v>100</v>
      </c>
      <c r="AH29" s="100" t="s">
        <v>51</v>
      </c>
    </row>
    <row r="31" spans="2:34">
      <c r="B31" s="216" t="s">
        <v>141</v>
      </c>
    </row>
  </sheetData>
  <mergeCells count="3">
    <mergeCell ref="D6:D7"/>
    <mergeCell ref="AH6:AH7"/>
    <mergeCell ref="E6:AG6"/>
  </mergeCells>
  <pageMargins left="0.7" right="0.7" top="0.28999999999999998" bottom="0.75" header="0.3" footer="0.3"/>
  <pageSetup paperSize="9" scale="97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B2:AG47"/>
  <sheetViews>
    <sheetView showGridLines="0" tabSelected="1" zoomScaleNormal="100" workbookViewId="0">
      <selection activeCell="AG5" sqref="AG5"/>
    </sheetView>
  </sheetViews>
  <sheetFormatPr defaultColWidth="9.140625" defaultRowHeight="12.75"/>
  <cols>
    <col min="1" max="1" width="3.28515625" style="28" customWidth="1"/>
    <col min="2" max="2" width="5.7109375" style="28" customWidth="1"/>
    <col min="3" max="3" width="10.140625" style="28" customWidth="1"/>
    <col min="4" max="4" width="52.7109375" style="28" customWidth="1"/>
    <col min="5" max="30" width="9" style="28" customWidth="1"/>
    <col min="31" max="31" width="14" style="28" customWidth="1"/>
    <col min="32" max="32" width="9.140625" style="28"/>
    <col min="33" max="33" width="58.42578125" style="28" bestFit="1" customWidth="1"/>
    <col min="34" max="35" width="9.140625" style="28"/>
    <col min="36" max="36" width="19.7109375" style="28" bestFit="1" customWidth="1"/>
    <col min="37" max="16384" width="9.140625" style="28"/>
  </cols>
  <sheetData>
    <row r="2" spans="2:33">
      <c r="B2" s="30" t="s">
        <v>92</v>
      </c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2:33">
      <c r="B3" s="30" t="s">
        <v>59</v>
      </c>
      <c r="C3" s="30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2:33" ht="15">
      <c r="B4" s="62"/>
      <c r="V4" s="94"/>
      <c r="W4" s="94"/>
      <c r="X4" s="94"/>
      <c r="Y4" s="94"/>
      <c r="Z4" s="94"/>
      <c r="AA4" s="94"/>
      <c r="AB4" s="132"/>
      <c r="AC4" s="132"/>
      <c r="AD4" s="132"/>
      <c r="AF4" s="268"/>
    </row>
    <row r="5" spans="2:33" ht="13.5" thickBot="1"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G5" s="132" t="s">
        <v>58</v>
      </c>
    </row>
    <row r="6" spans="2:33" ht="15.75" customHeight="1" thickBot="1">
      <c r="B6" s="17" t="s">
        <v>21</v>
      </c>
      <c r="C6" s="17" t="s">
        <v>87</v>
      </c>
      <c r="D6" s="300" t="s">
        <v>22</v>
      </c>
      <c r="E6" s="304" t="s">
        <v>90</v>
      </c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6"/>
      <c r="AG6" s="302" t="s">
        <v>23</v>
      </c>
    </row>
    <row r="7" spans="2:33" ht="13.5" thickBot="1">
      <c r="B7" s="18" t="s">
        <v>24</v>
      </c>
      <c r="C7" s="18" t="s">
        <v>88</v>
      </c>
      <c r="D7" s="301"/>
      <c r="E7" s="107">
        <v>1996</v>
      </c>
      <c r="F7" s="107">
        <v>1997</v>
      </c>
      <c r="G7" s="92">
        <v>1998</v>
      </c>
      <c r="H7" s="107">
        <v>1999</v>
      </c>
      <c r="I7" s="92">
        <v>2000</v>
      </c>
      <c r="J7" s="107">
        <v>2001</v>
      </c>
      <c r="K7" s="92">
        <v>2002</v>
      </c>
      <c r="L7" s="107">
        <v>2003</v>
      </c>
      <c r="M7" s="92">
        <v>2004</v>
      </c>
      <c r="N7" s="107">
        <v>2005</v>
      </c>
      <c r="O7" s="92">
        <v>2006</v>
      </c>
      <c r="P7" s="107">
        <v>2007</v>
      </c>
      <c r="Q7" s="92">
        <v>2008</v>
      </c>
      <c r="R7" s="107">
        <v>2009</v>
      </c>
      <c r="S7" s="92">
        <v>2010</v>
      </c>
      <c r="T7" s="53">
        <v>2011</v>
      </c>
      <c r="U7" s="53">
        <v>2012</v>
      </c>
      <c r="V7" s="54">
        <v>2013</v>
      </c>
      <c r="W7" s="54">
        <v>2014</v>
      </c>
      <c r="X7" s="54">
        <v>2015</v>
      </c>
      <c r="Y7" s="54">
        <v>2016</v>
      </c>
      <c r="Z7" s="54">
        <v>2017</v>
      </c>
      <c r="AA7" s="144">
        <v>2018</v>
      </c>
      <c r="AB7" s="229">
        <v>2019</v>
      </c>
      <c r="AC7" s="229">
        <v>2020</v>
      </c>
      <c r="AD7" s="229">
        <v>2021</v>
      </c>
      <c r="AE7" s="229">
        <v>2022</v>
      </c>
      <c r="AF7" s="229" t="s">
        <v>140</v>
      </c>
      <c r="AG7" s="303"/>
    </row>
    <row r="8" spans="2:33">
      <c r="B8" s="63" t="s">
        <v>25</v>
      </c>
      <c r="C8" s="95" t="s">
        <v>130</v>
      </c>
      <c r="D8" s="71" t="s">
        <v>100</v>
      </c>
      <c r="E8" s="165">
        <v>0.98525965483569189</v>
      </c>
      <c r="F8" s="93">
        <v>-5.7431312294824375</v>
      </c>
      <c r="G8" s="93">
        <v>1.5017574194198675</v>
      </c>
      <c r="H8" s="93">
        <v>1.4168277694575095</v>
      </c>
      <c r="I8" s="93">
        <v>1.581783653678176</v>
      </c>
      <c r="J8" s="93">
        <v>0.59721152292374702</v>
      </c>
      <c r="K8" s="93">
        <v>0.4187638242943208</v>
      </c>
      <c r="L8" s="93">
        <v>0.58187884947742841</v>
      </c>
      <c r="M8" s="93">
        <v>1.2494796678069298</v>
      </c>
      <c r="N8" s="93">
        <v>0.17071147282082727</v>
      </c>
      <c r="O8" s="93">
        <v>0.53395215275197216</v>
      </c>
      <c r="P8" s="93">
        <v>0.5468371924097889</v>
      </c>
      <c r="Q8" s="93">
        <v>1.0983793745724444</v>
      </c>
      <c r="R8" s="93">
        <v>0.20001212524944134</v>
      </c>
      <c r="S8" s="93">
        <v>1.108502400563651</v>
      </c>
      <c r="T8" s="93">
        <v>0.78102213103000351</v>
      </c>
      <c r="U8" s="93">
        <v>1.0645926067121634</v>
      </c>
      <c r="V8" s="93">
        <v>0.90719508292344753</v>
      </c>
      <c r="W8" s="93">
        <v>0.28575926572403704</v>
      </c>
      <c r="X8" s="87">
        <v>8.562546750286304E-2</v>
      </c>
      <c r="Y8" s="151">
        <v>0.72407811933826882</v>
      </c>
      <c r="Z8" s="140">
        <v>-0.53260163002790251</v>
      </c>
      <c r="AA8" s="140">
        <v>0.2530134206235195</v>
      </c>
      <c r="AB8" s="269">
        <v>0.40290294178466002</v>
      </c>
      <c r="AC8" s="269">
        <v>0.325917419351058</v>
      </c>
      <c r="AD8" s="269">
        <v>-0.31637359023755501</v>
      </c>
      <c r="AE8" s="269">
        <v>-0.85869314833191002</v>
      </c>
      <c r="AF8" s="269">
        <v>-0.30967201195655703</v>
      </c>
      <c r="AG8" s="71" t="s">
        <v>118</v>
      </c>
    </row>
    <row r="9" spans="2:33">
      <c r="B9" s="64" t="s">
        <v>26</v>
      </c>
      <c r="C9" s="96" t="s">
        <v>131</v>
      </c>
      <c r="D9" s="72" t="s">
        <v>73</v>
      </c>
      <c r="E9" s="87">
        <v>0.14030822114013014</v>
      </c>
      <c r="F9" s="87">
        <v>-0.27012105459179314</v>
      </c>
      <c r="G9" s="87">
        <v>4.9232138413132474E-2</v>
      </c>
      <c r="H9" s="87">
        <v>-5.4404271922589759E-2</v>
      </c>
      <c r="I9" s="87">
        <v>0.10662256825265362</v>
      </c>
      <c r="J9" s="87">
        <v>7.0741602858648445E-2</v>
      </c>
      <c r="K9" s="87">
        <v>-8.0413316684502717E-2</v>
      </c>
      <c r="L9" s="87">
        <v>0.12393667646170116</v>
      </c>
      <c r="M9" s="87">
        <v>0.12810703382575514</v>
      </c>
      <c r="N9" s="87">
        <v>3.3753069977953909E-2</v>
      </c>
      <c r="O9" s="87">
        <v>0.22411686851505386</v>
      </c>
      <c r="P9" s="87">
        <v>0.19575839750044308</v>
      </c>
      <c r="Q9" s="87">
        <v>0.20147099645442737</v>
      </c>
      <c r="R9" s="87">
        <v>1.0319180618008019E-2</v>
      </c>
      <c r="S9" s="87">
        <v>0.37961734264268826</v>
      </c>
      <c r="T9" s="87">
        <v>0.40271358845950384</v>
      </c>
      <c r="U9" s="87">
        <v>0.46948002503838449</v>
      </c>
      <c r="V9" s="87">
        <v>0.51052932349666857</v>
      </c>
      <c r="W9" s="87">
        <v>0.68034388619038455</v>
      </c>
      <c r="X9" s="87">
        <v>-0.90680450905697463</v>
      </c>
      <c r="Y9" s="151">
        <v>-7.8333749864817212E-2</v>
      </c>
      <c r="Z9" s="140">
        <v>0.1023701830994885</v>
      </c>
      <c r="AA9" s="140">
        <v>0.12373184765871582</v>
      </c>
      <c r="AB9" s="269">
        <v>0.37802651430729101</v>
      </c>
      <c r="AC9" s="269">
        <v>-0.62279780230922799</v>
      </c>
      <c r="AD9" s="269">
        <v>3.3073044675549099E-2</v>
      </c>
      <c r="AE9" s="269">
        <v>-8.6384460138506106E-2</v>
      </c>
      <c r="AF9" s="269">
        <v>-0.478655675402821</v>
      </c>
      <c r="AG9" s="67" t="s">
        <v>135</v>
      </c>
    </row>
    <row r="10" spans="2:33">
      <c r="B10" s="64" t="s">
        <v>27</v>
      </c>
      <c r="C10" s="96" t="s">
        <v>132</v>
      </c>
      <c r="D10" s="72" t="s">
        <v>101</v>
      </c>
      <c r="E10" s="87">
        <v>0.78598044299168002</v>
      </c>
      <c r="F10" s="87">
        <v>-1.8910794617770601</v>
      </c>
      <c r="G10" s="87">
        <v>2.6265867893493877</v>
      </c>
      <c r="H10" s="87">
        <v>0.71605046189584243</v>
      </c>
      <c r="I10" s="87">
        <v>0.33848979382015465</v>
      </c>
      <c r="J10" s="87">
        <v>0.22770430750168141</v>
      </c>
      <c r="K10" s="87">
        <v>0.16323220698511759</v>
      </c>
      <c r="L10" s="87">
        <v>0.86552190476567892</v>
      </c>
      <c r="M10" s="87">
        <v>0.30198525046158181</v>
      </c>
      <c r="N10" s="87">
        <v>0.6658654831375479</v>
      </c>
      <c r="O10" s="87">
        <v>0.64864283433227932</v>
      </c>
      <c r="P10" s="87">
        <v>0.7552623475795015</v>
      </c>
      <c r="Q10" s="87">
        <v>-0.31195618656932783</v>
      </c>
      <c r="R10" s="87">
        <v>0.12768417540425295</v>
      </c>
      <c r="S10" s="87">
        <v>0.60232611957063553</v>
      </c>
      <c r="T10" s="87">
        <v>0.52244808022824296</v>
      </c>
      <c r="U10" s="87">
        <v>-0.69195079010562743</v>
      </c>
      <c r="V10" s="87">
        <v>0.39323875308375528</v>
      </c>
      <c r="W10" s="87">
        <v>0.58373155114157371</v>
      </c>
      <c r="X10" s="87">
        <v>0.27680980023231772</v>
      </c>
      <c r="Y10" s="151">
        <v>0.62300479723187896</v>
      </c>
      <c r="Z10" s="140">
        <v>0.46944130686662755</v>
      </c>
      <c r="AA10" s="140">
        <v>0.55442075729793205</v>
      </c>
      <c r="AB10" s="269">
        <v>0.49535295348696401</v>
      </c>
      <c r="AC10" s="269">
        <v>-0.24931078389983599</v>
      </c>
      <c r="AD10" s="269">
        <v>0.71100944749691997</v>
      </c>
      <c r="AE10" s="269">
        <v>0.42772525654230098</v>
      </c>
      <c r="AF10" s="269">
        <v>-0.463446891608078</v>
      </c>
      <c r="AG10" s="67" t="s">
        <v>136</v>
      </c>
    </row>
    <row r="11" spans="2:33">
      <c r="B11" s="64" t="s">
        <v>28</v>
      </c>
      <c r="C11" s="96">
        <v>35</v>
      </c>
      <c r="D11" s="72" t="s">
        <v>102</v>
      </c>
      <c r="E11" s="87">
        <v>0.39677240270718195</v>
      </c>
      <c r="F11" s="87">
        <v>-0.52523511390468536</v>
      </c>
      <c r="G11" s="87">
        <v>-0.1340790466524005</v>
      </c>
      <c r="H11" s="87">
        <v>0.26217903428770045</v>
      </c>
      <c r="I11" s="87">
        <v>-0.23083154589896634</v>
      </c>
      <c r="J11" s="87">
        <v>-6.2385430307971279E-2</v>
      </c>
      <c r="K11" s="87">
        <v>-0.29252899536782756</v>
      </c>
      <c r="L11" s="87">
        <v>0.61570026866096661</v>
      </c>
      <c r="M11" s="87">
        <v>6.2039686379705611E-2</v>
      </c>
      <c r="N11" s="87">
        <v>-0.16241887394983007</v>
      </c>
      <c r="O11" s="87">
        <v>-9.6683071599030904E-2</v>
      </c>
      <c r="P11" s="87">
        <v>-1.1788493541130696</v>
      </c>
      <c r="Q11" s="87">
        <v>0.20538422376747112</v>
      </c>
      <c r="R11" s="87">
        <v>0.31729638625865103</v>
      </c>
      <c r="S11" s="87">
        <v>0.582837948194047</v>
      </c>
      <c r="T11" s="87">
        <v>-0.85285308398592374</v>
      </c>
      <c r="U11" s="87">
        <v>1.195996557790276E-2</v>
      </c>
      <c r="V11" s="87">
        <v>0.62389067227423489</v>
      </c>
      <c r="W11" s="87">
        <v>-0.29653544666047454</v>
      </c>
      <c r="X11" s="87">
        <v>1.4757357437627712</v>
      </c>
      <c r="Y11" s="151">
        <v>0.33177551213309775</v>
      </c>
      <c r="Z11" s="140">
        <v>-1.2598320358738655</v>
      </c>
      <c r="AA11" s="140">
        <v>0.8139136646077535</v>
      </c>
      <c r="AB11" s="269">
        <v>-0.63225490688133501</v>
      </c>
      <c r="AC11" s="269">
        <v>5.2111093839537402E-2</v>
      </c>
      <c r="AD11" s="269">
        <v>0.151210776195395</v>
      </c>
      <c r="AE11" s="269">
        <v>6.0861087083840699E-2</v>
      </c>
      <c r="AF11" s="269">
        <v>0.65988626661002903</v>
      </c>
      <c r="AG11" s="72" t="s">
        <v>119</v>
      </c>
    </row>
    <row r="12" spans="2:33">
      <c r="B12" s="64" t="s">
        <v>29</v>
      </c>
      <c r="C12" s="96" t="s">
        <v>103</v>
      </c>
      <c r="D12" s="72" t="s">
        <v>104</v>
      </c>
      <c r="E12" s="87">
        <v>0.10316809106775519</v>
      </c>
      <c r="F12" s="87">
        <v>3.2522808706981196E-2</v>
      </c>
      <c r="G12" s="87">
        <v>0.12530776785985334</v>
      </c>
      <c r="H12" s="87">
        <v>0.25077950931784015</v>
      </c>
      <c r="I12" s="87">
        <v>9.0617909207028086E-2</v>
      </c>
      <c r="J12" s="87">
        <v>0.10444839504253495</v>
      </c>
      <c r="K12" s="87">
        <v>3.5708779102752754E-2</v>
      </c>
      <c r="L12" s="87">
        <v>0.21718264427062592</v>
      </c>
      <c r="M12" s="87">
        <v>0.14501365602883887</v>
      </c>
      <c r="N12" s="87">
        <v>0.15601043258331632</v>
      </c>
      <c r="O12" s="87">
        <v>0.10106650705731296</v>
      </c>
      <c r="P12" s="87">
        <v>-4.9638006084257766E-2</v>
      </c>
      <c r="Q12" s="87">
        <v>-3.7672241049219915E-2</v>
      </c>
      <c r="R12" s="87">
        <v>4.9161992800994966E-2</v>
      </c>
      <c r="S12" s="87">
        <v>0.11722320710662083</v>
      </c>
      <c r="T12" s="87">
        <v>-1.5444638240680545E-2</v>
      </c>
      <c r="U12" s="87">
        <v>-2.7319829285748051E-2</v>
      </c>
      <c r="V12" s="87">
        <v>3.6525014680228077E-2</v>
      </c>
      <c r="W12" s="87">
        <v>3.871808397000491E-2</v>
      </c>
      <c r="X12" s="87">
        <v>1.0371133108711027E-2</v>
      </c>
      <c r="Y12" s="151">
        <v>1.3189673368863236E-2</v>
      </c>
      <c r="Z12" s="140">
        <v>0.130445332875301</v>
      </c>
      <c r="AA12" s="140">
        <v>-2.128978435310877E-2</v>
      </c>
      <c r="AB12" s="269">
        <v>4.4906699877889499E-2</v>
      </c>
      <c r="AC12" s="269">
        <v>-3.6221671300599702E-2</v>
      </c>
      <c r="AD12" s="269">
        <v>2.6642951157065199E-2</v>
      </c>
      <c r="AE12" s="269">
        <v>7.4829084232996196E-2</v>
      </c>
      <c r="AF12" s="269">
        <v>1.0689129101757001E-2</v>
      </c>
      <c r="AG12" s="72" t="s">
        <v>120</v>
      </c>
    </row>
    <row r="13" spans="2:33">
      <c r="B13" s="64" t="s">
        <v>30</v>
      </c>
      <c r="C13" s="96" t="s">
        <v>82</v>
      </c>
      <c r="D13" s="72" t="s">
        <v>41</v>
      </c>
      <c r="E13" s="87">
        <v>1.7049751133558326</v>
      </c>
      <c r="F13" s="87">
        <v>-0.6014123629737661</v>
      </c>
      <c r="G13" s="87">
        <v>0.98238924105225278</v>
      </c>
      <c r="H13" s="87">
        <v>2.2323950997659883</v>
      </c>
      <c r="I13" s="87">
        <v>4.7378238985485366</v>
      </c>
      <c r="J13" s="87">
        <v>4.266158316419574</v>
      </c>
      <c r="K13" s="87">
        <v>2.0091756462183952</v>
      </c>
      <c r="L13" s="87">
        <v>1.2726640792945487</v>
      </c>
      <c r="M13" s="87">
        <v>1.2904367903427687</v>
      </c>
      <c r="N13" s="87">
        <v>1.0469221887126008</v>
      </c>
      <c r="O13" s="87">
        <v>1.7243204010329753</v>
      </c>
      <c r="P13" s="87">
        <v>2.1105317862019914</v>
      </c>
      <c r="Q13" s="87">
        <v>1.9277049145558303</v>
      </c>
      <c r="R13" s="87">
        <v>-0.26234663565937782</v>
      </c>
      <c r="S13" s="87">
        <v>-1.408608058619256</v>
      </c>
      <c r="T13" s="87">
        <v>0.44538866595114113</v>
      </c>
      <c r="U13" s="87">
        <v>-1.3753218252834476</v>
      </c>
      <c r="V13" s="87">
        <v>-0.84669899849440533</v>
      </c>
      <c r="W13" s="87">
        <v>-1.3859377602056986</v>
      </c>
      <c r="X13" s="87">
        <v>0.49770960257008567</v>
      </c>
      <c r="Y13" s="151">
        <v>-0.18752221820241785</v>
      </c>
      <c r="Z13" s="140">
        <v>1.2001621902718083</v>
      </c>
      <c r="AA13" s="140">
        <v>0.42551804210635891</v>
      </c>
      <c r="AB13" s="269">
        <v>-0.21272052842143699</v>
      </c>
      <c r="AC13" s="269">
        <v>0.216843486618535</v>
      </c>
      <c r="AD13" s="269">
        <v>1.15558049177629</v>
      </c>
      <c r="AE13" s="269">
        <v>1.5133390418264001</v>
      </c>
      <c r="AF13" s="269">
        <v>0.981117503299343</v>
      </c>
      <c r="AG13" s="72" t="s">
        <v>42</v>
      </c>
    </row>
    <row r="14" spans="2:33">
      <c r="B14" s="64" t="s">
        <v>31</v>
      </c>
      <c r="C14" s="96" t="s">
        <v>133</v>
      </c>
      <c r="D14" s="72" t="s">
        <v>105</v>
      </c>
      <c r="E14" s="87">
        <v>0.8752403376639456</v>
      </c>
      <c r="F14" s="87">
        <v>-0.19003455905509309</v>
      </c>
      <c r="G14" s="87">
        <v>0.79715658795059663</v>
      </c>
      <c r="H14" s="87">
        <v>3.0310278525454639</v>
      </c>
      <c r="I14" s="87">
        <v>-2.0250379213412737</v>
      </c>
      <c r="J14" s="87">
        <v>0.7145529989408127</v>
      </c>
      <c r="K14" s="87">
        <v>0.45304152265934772</v>
      </c>
      <c r="L14" s="87">
        <v>-0.77521710138938904</v>
      </c>
      <c r="M14" s="87">
        <v>0.33219967739645101</v>
      </c>
      <c r="N14" s="87">
        <v>0.1823283559947832</v>
      </c>
      <c r="O14" s="87">
        <v>0.32939049403683401</v>
      </c>
      <c r="P14" s="87">
        <v>0.14361281104435192</v>
      </c>
      <c r="Q14" s="87">
        <v>0.5428374362662679</v>
      </c>
      <c r="R14" s="87">
        <v>0.22003379450936406</v>
      </c>
      <c r="S14" s="87">
        <v>-6.3607416512021023E-2</v>
      </c>
      <c r="T14" s="87">
        <v>0.32793535861903317</v>
      </c>
      <c r="U14" s="87">
        <v>-8.408950134355539E-3</v>
      </c>
      <c r="V14" s="87">
        <v>0.31563160316705713</v>
      </c>
      <c r="W14" s="87">
        <v>0.39740445699000893</v>
      </c>
      <c r="X14" s="87">
        <v>-0.29677713226163505</v>
      </c>
      <c r="Y14" s="151">
        <v>0.34418610446458092</v>
      </c>
      <c r="Z14" s="140">
        <v>0.21322763868500877</v>
      </c>
      <c r="AA14" s="140">
        <v>0.23479521594625247</v>
      </c>
      <c r="AB14" s="269">
        <v>0.29833629832431102</v>
      </c>
      <c r="AC14" s="269">
        <v>-0.18591102715529001</v>
      </c>
      <c r="AD14" s="269">
        <v>0.41728369030879398</v>
      </c>
      <c r="AE14" s="269">
        <v>0.678116672619688</v>
      </c>
      <c r="AF14" s="269">
        <v>0.48029274182215498</v>
      </c>
      <c r="AG14" s="72" t="s">
        <v>121</v>
      </c>
    </row>
    <row r="15" spans="2:33">
      <c r="B15" s="64" t="s">
        <v>32</v>
      </c>
      <c r="C15" s="96" t="s">
        <v>106</v>
      </c>
      <c r="D15" s="72" t="s">
        <v>107</v>
      </c>
      <c r="E15" s="87">
        <v>2.6741873426946235E-2</v>
      </c>
      <c r="F15" s="87">
        <v>-0.4981955287514408</v>
      </c>
      <c r="G15" s="87">
        <v>0.71249089847884717</v>
      </c>
      <c r="H15" s="87">
        <v>2.0460765187470904</v>
      </c>
      <c r="I15" s="87">
        <v>0.46958975517279489</v>
      </c>
      <c r="J15" s="87">
        <v>0.35117541011416686</v>
      </c>
      <c r="K15" s="87">
        <v>0.50231514912296849</v>
      </c>
      <c r="L15" s="87">
        <v>0.3895358607388083</v>
      </c>
      <c r="M15" s="87">
        <v>0.47670717548014302</v>
      </c>
      <c r="N15" s="87">
        <v>0.39926336564691739</v>
      </c>
      <c r="O15" s="87">
        <v>0.26533616442310215</v>
      </c>
      <c r="P15" s="87">
        <v>0.46735618046716293</v>
      </c>
      <c r="Q15" s="87">
        <v>1.0395204848706182E-3</v>
      </c>
      <c r="R15" s="87">
        <v>0.36124550275351908</v>
      </c>
      <c r="S15" s="87">
        <v>0.5662166500044119</v>
      </c>
      <c r="T15" s="87">
        <v>0.5317933516751403</v>
      </c>
      <c r="U15" s="87">
        <v>0.29907855764115893</v>
      </c>
      <c r="V15" s="87">
        <v>-1.7362857107380951</v>
      </c>
      <c r="W15" s="87">
        <v>-7.6889278692776689E-2</v>
      </c>
      <c r="X15" s="87">
        <v>0.11353920605204024</v>
      </c>
      <c r="Y15" s="151">
        <v>0.19823474197994956</v>
      </c>
      <c r="Z15" s="140">
        <v>0.22513120249147331</v>
      </c>
      <c r="AA15" s="140">
        <v>0.13181699231537042</v>
      </c>
      <c r="AB15" s="269">
        <v>0.16770871694346001</v>
      </c>
      <c r="AC15" s="269">
        <v>-0.40842487964608298</v>
      </c>
      <c r="AD15" s="269">
        <v>0.46938592170805299</v>
      </c>
      <c r="AE15" s="269">
        <v>0.158439373169562</v>
      </c>
      <c r="AF15" s="269">
        <v>0.21272855748601299</v>
      </c>
      <c r="AG15" s="72" t="s">
        <v>122</v>
      </c>
    </row>
    <row r="16" spans="2:33">
      <c r="B16" s="64" t="s">
        <v>33</v>
      </c>
      <c r="C16" s="96" t="s">
        <v>134</v>
      </c>
      <c r="D16" s="72" t="s">
        <v>74</v>
      </c>
      <c r="E16" s="87">
        <v>0.34035020150425088</v>
      </c>
      <c r="F16" s="87">
        <v>5.1411061828213117E-2</v>
      </c>
      <c r="G16" s="87">
        <v>0.46064809778073573</v>
      </c>
      <c r="H16" s="87">
        <v>1.3768566928542498</v>
      </c>
      <c r="I16" s="87">
        <v>-0.26019779044466468</v>
      </c>
      <c r="J16" s="87">
        <v>-4.0838047523915504E-2</v>
      </c>
      <c r="K16" s="87">
        <v>-9.1450597911224146E-2</v>
      </c>
      <c r="L16" s="87">
        <v>-7.829765304362489E-2</v>
      </c>
      <c r="M16" s="87">
        <v>3.04371935752395E-2</v>
      </c>
      <c r="N16" s="87">
        <v>0.50932465226206614</v>
      </c>
      <c r="O16" s="87">
        <v>-3.4412676776865624E-2</v>
      </c>
      <c r="P16" s="87">
        <v>0.14313698957322385</v>
      </c>
      <c r="Q16" s="87">
        <v>2.2456406982833816E-2</v>
      </c>
      <c r="R16" s="87">
        <v>0.15911735513207509</v>
      </c>
      <c r="S16" s="87">
        <v>0.1661950351829658</v>
      </c>
      <c r="T16" s="87">
        <v>-9.2326090578599918E-2</v>
      </c>
      <c r="U16" s="87">
        <v>-4.2532838503753834E-2</v>
      </c>
      <c r="V16" s="87">
        <v>-9.9985937658622667E-2</v>
      </c>
      <c r="W16" s="87">
        <v>2.5169747488871755E-2</v>
      </c>
      <c r="X16" s="87">
        <v>5.2843760437416169E-2</v>
      </c>
      <c r="Y16" s="151">
        <v>0.17594647673298311</v>
      </c>
      <c r="Z16" s="140">
        <v>0.30407696853566074</v>
      </c>
      <c r="AA16" s="140">
        <v>0.28175716929189665</v>
      </c>
      <c r="AB16" s="269">
        <v>0.38960912038885198</v>
      </c>
      <c r="AC16" s="269">
        <v>-0.75642360945525999</v>
      </c>
      <c r="AD16" s="269">
        <v>0.49675630597235099</v>
      </c>
      <c r="AE16" s="269">
        <v>0.68610478519017304</v>
      </c>
      <c r="AF16" s="269">
        <v>0.95424565186092403</v>
      </c>
      <c r="AG16" s="72" t="s">
        <v>76</v>
      </c>
    </row>
    <row r="17" spans="2:33">
      <c r="B17" s="64" t="s">
        <v>34</v>
      </c>
      <c r="C17" s="96" t="s">
        <v>108</v>
      </c>
      <c r="D17" s="72" t="s">
        <v>109</v>
      </c>
      <c r="E17" s="87">
        <v>0.1411699188097148</v>
      </c>
      <c r="F17" s="87">
        <v>0.11955297809036808</v>
      </c>
      <c r="G17" s="87">
        <v>0.31524493480066579</v>
      </c>
      <c r="H17" s="87">
        <v>0.62355922717020951</v>
      </c>
      <c r="I17" s="87">
        <v>0.403110100263329</v>
      </c>
      <c r="J17" s="87">
        <v>0.55218937724736394</v>
      </c>
      <c r="K17" s="87">
        <v>0.18974345072370505</v>
      </c>
      <c r="L17" s="87">
        <v>0.23327334776478245</v>
      </c>
      <c r="M17" s="87">
        <v>0.2091122526779311</v>
      </c>
      <c r="N17" s="87">
        <v>0.49238355365789804</v>
      </c>
      <c r="O17" s="87">
        <v>0.24807452948706973</v>
      </c>
      <c r="P17" s="87">
        <v>0.56095294015067498</v>
      </c>
      <c r="Q17" s="87">
        <v>0.44832284222405844</v>
      </c>
      <c r="R17" s="87">
        <v>0.42335452454771688</v>
      </c>
      <c r="S17" s="87">
        <v>-0.45491522432782189</v>
      </c>
      <c r="T17" s="87">
        <v>-4.7493519853621338E-2</v>
      </c>
      <c r="U17" s="87">
        <v>-5.4263755352298257E-2</v>
      </c>
      <c r="V17" s="87">
        <v>-0.20682336179093166</v>
      </c>
      <c r="W17" s="87">
        <v>9.4406766273313389E-2</v>
      </c>
      <c r="X17" s="87">
        <v>0.14320007950265348</v>
      </c>
      <c r="Y17" s="151">
        <v>0.14435460642179485</v>
      </c>
      <c r="Z17" s="140">
        <v>7.9806363007752873E-2</v>
      </c>
      <c r="AA17" s="140">
        <v>-0.1125955482655604</v>
      </c>
      <c r="AB17" s="269">
        <v>0.19081802532615999</v>
      </c>
      <c r="AC17" s="269">
        <v>-3.0775477898590399E-2</v>
      </c>
      <c r="AD17" s="269">
        <v>0.366514472372167</v>
      </c>
      <c r="AE17" s="269">
        <v>0.33404354401205799</v>
      </c>
      <c r="AF17" s="269">
        <v>0.14643041947257501</v>
      </c>
      <c r="AG17" s="72" t="s">
        <v>123</v>
      </c>
    </row>
    <row r="18" spans="2:33">
      <c r="B18" s="64" t="s">
        <v>35</v>
      </c>
      <c r="C18" s="96" t="s">
        <v>83</v>
      </c>
      <c r="D18" s="72" t="s">
        <v>110</v>
      </c>
      <c r="E18" s="87">
        <v>-1.4756627032527541E-2</v>
      </c>
      <c r="F18" s="87">
        <v>-1.8450098541812943E-2</v>
      </c>
      <c r="G18" s="87">
        <v>0.3009926407879136</v>
      </c>
      <c r="H18" s="87">
        <v>1.7547212910225422E-2</v>
      </c>
      <c r="I18" s="87">
        <v>-0.10509738446769686</v>
      </c>
      <c r="J18" s="87">
        <v>0.14750348839044705</v>
      </c>
      <c r="K18" s="87">
        <v>-0.13349287741419019</v>
      </c>
      <c r="L18" s="87">
        <v>-1.9406508734861373E-3</v>
      </c>
      <c r="M18" s="87">
        <v>-0.10436111335557106</v>
      </c>
      <c r="N18" s="87">
        <v>6.5114758009031548E-2</v>
      </c>
      <c r="O18" s="87">
        <v>2.8177920190081553E-2</v>
      </c>
      <c r="P18" s="87">
        <v>0.4575555789553003</v>
      </c>
      <c r="Q18" s="87">
        <v>0.38325321577369431</v>
      </c>
      <c r="R18" s="87">
        <v>2.5566241408593181E-3</v>
      </c>
      <c r="S18" s="87">
        <v>0.13268765380723774</v>
      </c>
      <c r="T18" s="87">
        <v>0.19725047074434338</v>
      </c>
      <c r="U18" s="87">
        <v>5.8072538842658596E-2</v>
      </c>
      <c r="V18" s="87">
        <v>5.9207351479969847E-2</v>
      </c>
      <c r="W18" s="87">
        <v>1.2479681902836468E-3</v>
      </c>
      <c r="X18" s="87">
        <v>0.10101724792451021</v>
      </c>
      <c r="Y18" s="151">
        <v>2.6865360519642899E-2</v>
      </c>
      <c r="Z18" s="140">
        <v>0.26593988674639524</v>
      </c>
      <c r="AA18" s="140">
        <v>2.2466557043561451E-2</v>
      </c>
      <c r="AB18" s="269">
        <v>6.2133549124943399E-2</v>
      </c>
      <c r="AC18" s="269">
        <v>-5.0136710511424598E-2</v>
      </c>
      <c r="AD18" s="269">
        <v>0.33876102584256601</v>
      </c>
      <c r="AE18" s="269">
        <v>0.123127499481775</v>
      </c>
      <c r="AF18" s="269">
        <v>8.5797512920875396E-2</v>
      </c>
      <c r="AG18" s="72" t="s">
        <v>77</v>
      </c>
    </row>
    <row r="19" spans="2:33">
      <c r="B19" s="64" t="s">
        <v>36</v>
      </c>
      <c r="C19" s="96">
        <v>68</v>
      </c>
      <c r="D19" s="72" t="s">
        <v>129</v>
      </c>
      <c r="E19" s="87">
        <v>0.17258377678263703</v>
      </c>
      <c r="F19" s="87">
        <v>0.17142733245176842</v>
      </c>
      <c r="G19" s="87">
        <v>0.27611231680228565</v>
      </c>
      <c r="H19" s="87">
        <v>0.22142985601283394</v>
      </c>
      <c r="I19" s="87">
        <v>0.49959241133493765</v>
      </c>
      <c r="J19" s="87">
        <v>0.24498014153124695</v>
      </c>
      <c r="K19" s="87">
        <v>0.26251172396637962</v>
      </c>
      <c r="L19" s="87">
        <v>0.2117686569689344</v>
      </c>
      <c r="M19" s="87">
        <v>0.22884300551131209</v>
      </c>
      <c r="N19" s="87">
        <v>0.32945039470576226</v>
      </c>
      <c r="O19" s="87">
        <v>0.31481752777440342</v>
      </c>
      <c r="P19" s="87">
        <v>0.24438107510191789</v>
      </c>
      <c r="Q19" s="87">
        <v>0.17630930235339207</v>
      </c>
      <c r="R19" s="87">
        <v>6.6037703894610125E-2</v>
      </c>
      <c r="S19" s="87">
        <v>1.526144643816266E-2</v>
      </c>
      <c r="T19" s="87">
        <v>2.5876755023248602E-2</v>
      </c>
      <c r="U19" s="87">
        <v>8.6120633557992946E-2</v>
      </c>
      <c r="V19" s="87">
        <v>0.51586510173066846</v>
      </c>
      <c r="W19" s="87">
        <v>-0.21516356367264838</v>
      </c>
      <c r="X19" s="87">
        <v>3.1872211699850599E-2</v>
      </c>
      <c r="Y19" s="151">
        <v>0.18879890439407301</v>
      </c>
      <c r="Z19" s="140">
        <v>0.29044920944775482</v>
      </c>
      <c r="AA19" s="140">
        <v>-4.7073532414837367E-2</v>
      </c>
      <c r="AB19" s="269">
        <v>9.0261919531415297E-2</v>
      </c>
      <c r="AC19" s="269">
        <v>0.15277871422667499</v>
      </c>
      <c r="AD19" s="269">
        <v>0.215462166053733</v>
      </c>
      <c r="AE19" s="269">
        <v>0.37078465031333802</v>
      </c>
      <c r="AF19" s="269">
        <v>-5.2842698732533902E-2</v>
      </c>
      <c r="AG19" s="72" t="s">
        <v>78</v>
      </c>
    </row>
    <row r="20" spans="2:33">
      <c r="B20" s="64" t="s">
        <v>37</v>
      </c>
      <c r="C20" s="96" t="s">
        <v>111</v>
      </c>
      <c r="D20" s="72" t="s">
        <v>112</v>
      </c>
      <c r="E20" s="87">
        <v>7.057529324483014E-2</v>
      </c>
      <c r="F20" s="87">
        <v>-8.0351514865820969E-2</v>
      </c>
      <c r="G20" s="87">
        <v>0.21815719344204379</v>
      </c>
      <c r="H20" s="87">
        <v>0.22542446883217063</v>
      </c>
      <c r="I20" s="87">
        <v>0.25010934486627501</v>
      </c>
      <c r="J20" s="87">
        <v>9.0898012397159333E-2</v>
      </c>
      <c r="K20" s="87">
        <v>0.31846337817476061</v>
      </c>
      <c r="L20" s="87">
        <v>5.5465548378233066E-2</v>
      </c>
      <c r="M20" s="87">
        <v>2.6914129644716411E-2</v>
      </c>
      <c r="N20" s="87">
        <v>0.10545648017559396</v>
      </c>
      <c r="O20" s="87">
        <v>0.56307288186432147</v>
      </c>
      <c r="P20" s="87">
        <v>0.26721046055747028</v>
      </c>
      <c r="Q20" s="87">
        <v>1.5318503916226913E-2</v>
      </c>
      <c r="R20" s="87">
        <v>0.41486186110094569</v>
      </c>
      <c r="S20" s="87">
        <v>-7.2740503159435102E-2</v>
      </c>
      <c r="T20" s="87">
        <v>-2.4328334490468406E-2</v>
      </c>
      <c r="U20" s="87">
        <v>0.42650665060449705</v>
      </c>
      <c r="V20" s="87">
        <v>0.14261414612497958</v>
      </c>
      <c r="W20" s="87">
        <v>0.49536333671944793</v>
      </c>
      <c r="X20" s="87">
        <v>5.1236167842783661E-2</v>
      </c>
      <c r="Y20" s="151">
        <v>-4.5996684197234461E-2</v>
      </c>
      <c r="Z20" s="140">
        <v>0.4792126208826516</v>
      </c>
      <c r="AA20" s="140">
        <v>0.34900286688639792</v>
      </c>
      <c r="AB20" s="269">
        <v>0.104363813740837</v>
      </c>
      <c r="AC20" s="269">
        <v>-0.49749566354056601</v>
      </c>
      <c r="AD20" s="269">
        <v>3.70070912969587E-2</v>
      </c>
      <c r="AE20" s="269">
        <v>0.58082140490439205</v>
      </c>
      <c r="AF20" s="269">
        <v>0.119384477394857</v>
      </c>
      <c r="AG20" s="72" t="s">
        <v>124</v>
      </c>
    </row>
    <row r="21" spans="2:33">
      <c r="B21" s="64" t="s">
        <v>38</v>
      </c>
      <c r="C21" s="96" t="s">
        <v>84</v>
      </c>
      <c r="D21" s="72" t="s">
        <v>113</v>
      </c>
      <c r="E21" s="87">
        <v>6.9177570718339687E-2</v>
      </c>
      <c r="F21" s="87">
        <v>-5.6977785051347554E-2</v>
      </c>
      <c r="G21" s="87">
        <v>0.12673698228945887</v>
      </c>
      <c r="H21" s="87">
        <v>0.25653754535072693</v>
      </c>
      <c r="I21" s="87">
        <v>0.12439961269062003</v>
      </c>
      <c r="J21" s="87">
        <v>7.6913125107182262E-2</v>
      </c>
      <c r="K21" s="87">
        <v>0.16496542039686221</v>
      </c>
      <c r="L21" s="87">
        <v>7.8407517433660437E-2</v>
      </c>
      <c r="M21" s="87">
        <v>4.3838135886398587E-2</v>
      </c>
      <c r="N21" s="87">
        <v>4.4384787261207398E-2</v>
      </c>
      <c r="O21" s="87">
        <v>0.20013472588143139</v>
      </c>
      <c r="P21" s="87">
        <v>0.15863824472613333</v>
      </c>
      <c r="Q21" s="87">
        <v>0.1450981124689234</v>
      </c>
      <c r="R21" s="87">
        <v>-0.13259176417832247</v>
      </c>
      <c r="S21" s="87">
        <v>9.7040702739424584E-2</v>
      </c>
      <c r="T21" s="87">
        <v>0.19949108759510556</v>
      </c>
      <c r="U21" s="87">
        <v>0.5851145245599223</v>
      </c>
      <c r="V21" s="87">
        <v>0.36943384316121103</v>
      </c>
      <c r="W21" s="87">
        <v>0.35232941593483436</v>
      </c>
      <c r="X21" s="87">
        <v>0.28205992746092184</v>
      </c>
      <c r="Y21" s="151">
        <v>0.34092318286479323</v>
      </c>
      <c r="Z21" s="140">
        <v>0.20277471429361529</v>
      </c>
      <c r="AA21" s="140">
        <v>5.8624371646191512E-2</v>
      </c>
      <c r="AB21" s="269">
        <v>0.31470698343546899</v>
      </c>
      <c r="AC21" s="269">
        <v>-0.33256557001876402</v>
      </c>
      <c r="AD21" s="269">
        <v>0.41075482013639403</v>
      </c>
      <c r="AE21" s="269">
        <v>-5.1412408829868798E-2</v>
      </c>
      <c r="AF21" s="269">
        <v>0.64122322386411401</v>
      </c>
      <c r="AG21" s="72" t="s">
        <v>79</v>
      </c>
    </row>
    <row r="22" spans="2:33">
      <c r="B22" s="64" t="s">
        <v>39</v>
      </c>
      <c r="C22" s="65">
        <v>84</v>
      </c>
      <c r="D22" s="72" t="s">
        <v>114</v>
      </c>
      <c r="E22" s="87">
        <v>0.44333076869404325</v>
      </c>
      <c r="F22" s="87">
        <v>-1.1530186168513687</v>
      </c>
      <c r="G22" s="87">
        <v>-1.8256407185400967</v>
      </c>
      <c r="H22" s="87">
        <v>-1.6902664420916986</v>
      </c>
      <c r="I22" s="87">
        <v>-1.5818208336058368</v>
      </c>
      <c r="J22" s="87">
        <v>0.78548557039578437</v>
      </c>
      <c r="K22" s="87">
        <v>0.35603646617551771</v>
      </c>
      <c r="L22" s="87">
        <v>0.19676121445751632</v>
      </c>
      <c r="M22" s="87">
        <v>0.26669840399516614</v>
      </c>
      <c r="N22" s="87">
        <v>7.4962463149151143E-2</v>
      </c>
      <c r="O22" s="87">
        <v>7.3373394511581064E-2</v>
      </c>
      <c r="P22" s="87">
        <v>0.23327607898363506</v>
      </c>
      <c r="Q22" s="87">
        <v>6.6053663274911398E-2</v>
      </c>
      <c r="R22" s="87">
        <v>0.18247612712842165</v>
      </c>
      <c r="S22" s="87">
        <v>6.2086558747900096E-2</v>
      </c>
      <c r="T22" s="87">
        <v>0.30187529886667469</v>
      </c>
      <c r="U22" s="87">
        <v>2.6532273170835501E-2</v>
      </c>
      <c r="V22" s="87">
        <v>0.18206455815691691</v>
      </c>
      <c r="W22" s="87">
        <v>0.12328198506574005</v>
      </c>
      <c r="X22" s="87">
        <v>0.1227575773449492</v>
      </c>
      <c r="Y22" s="151">
        <v>0.43586649002966782</v>
      </c>
      <c r="Z22" s="140">
        <v>0.32883584686810008</v>
      </c>
      <c r="AA22" s="140">
        <v>-5.7581215690986343E-2</v>
      </c>
      <c r="AB22" s="269">
        <v>0.184483618404329</v>
      </c>
      <c r="AC22" s="269">
        <v>0.10504836884323999</v>
      </c>
      <c r="AD22" s="269">
        <v>0.34316635248393301</v>
      </c>
      <c r="AE22" s="269">
        <v>-7.8256692696098695E-2</v>
      </c>
      <c r="AF22" s="269">
        <v>0.420648274914798</v>
      </c>
      <c r="AG22" s="72" t="s">
        <v>80</v>
      </c>
    </row>
    <row r="23" spans="2:33">
      <c r="B23" s="64" t="s">
        <v>40</v>
      </c>
      <c r="C23" s="65">
        <v>85</v>
      </c>
      <c r="D23" s="72" t="s">
        <v>115</v>
      </c>
      <c r="E23" s="87">
        <v>0.23434041101045153</v>
      </c>
      <c r="F23" s="87">
        <v>0.31315606551436043</v>
      </c>
      <c r="G23" s="87">
        <v>0.23807439538475103</v>
      </c>
      <c r="H23" s="87">
        <v>0.52863209731891192</v>
      </c>
      <c r="I23" s="87">
        <v>0.34050284065612813</v>
      </c>
      <c r="J23" s="87">
        <v>-2.7064173122642067E-2</v>
      </c>
      <c r="K23" s="87">
        <v>4.4594223546360286E-2</v>
      </c>
      <c r="L23" s="87">
        <v>-4.3637511697334291E-2</v>
      </c>
      <c r="M23" s="87">
        <v>0.12488405029278636</v>
      </c>
      <c r="N23" s="87">
        <v>-8.8372848049495273E-2</v>
      </c>
      <c r="O23" s="87">
        <v>1.6977314747696988E-2</v>
      </c>
      <c r="P23" s="87">
        <v>-5.204050337999673E-2</v>
      </c>
      <c r="Q23" s="87">
        <v>3.9991841999967151E-2</v>
      </c>
      <c r="R23" s="87">
        <v>6.2156727028006294E-2</v>
      </c>
      <c r="S23" s="87">
        <v>0.13833790113202279</v>
      </c>
      <c r="T23" s="87">
        <v>0.16910172029050038</v>
      </c>
      <c r="U23" s="87">
        <v>0.32556187420179339</v>
      </c>
      <c r="V23" s="87">
        <v>0.22374158886880052</v>
      </c>
      <c r="W23" s="87">
        <v>-0.15133733613844511</v>
      </c>
      <c r="X23" s="87">
        <v>-3.796629770875827E-2</v>
      </c>
      <c r="Y23" s="151">
        <v>-0.21114181837489004</v>
      </c>
      <c r="Z23" s="140">
        <v>0.24880729919567682</v>
      </c>
      <c r="AA23" s="140">
        <v>3.5292089304017442E-2</v>
      </c>
      <c r="AB23" s="269">
        <v>9.7348924332419401E-2</v>
      </c>
      <c r="AC23" s="269">
        <v>0.14007808312709499</v>
      </c>
      <c r="AD23" s="269">
        <v>0.190413591380868</v>
      </c>
      <c r="AE23" s="269">
        <v>0.106190309751219</v>
      </c>
      <c r="AF23" s="269">
        <v>0.36934451751233599</v>
      </c>
      <c r="AG23" s="72" t="s">
        <v>81</v>
      </c>
    </row>
    <row r="24" spans="2:33">
      <c r="B24" s="64" t="s">
        <v>43</v>
      </c>
      <c r="C24" s="65" t="s">
        <v>89</v>
      </c>
      <c r="D24" s="72" t="s">
        <v>75</v>
      </c>
      <c r="E24" s="87">
        <v>0.3255312393096263</v>
      </c>
      <c r="F24" s="87">
        <v>0.2990372450796947</v>
      </c>
      <c r="G24" s="87">
        <v>0.26145843098333277</v>
      </c>
      <c r="H24" s="87">
        <v>0.31996866197080848</v>
      </c>
      <c r="I24" s="87">
        <v>0.15568055922310944</v>
      </c>
      <c r="J24" s="87">
        <v>-1.271284092874256E-2</v>
      </c>
      <c r="K24" s="87">
        <v>-6.6991892862235447E-2</v>
      </c>
      <c r="L24" s="87">
        <v>-6.5571923493103956E-3</v>
      </c>
      <c r="M24" s="87">
        <v>-2.600539118180243E-2</v>
      </c>
      <c r="N24" s="87">
        <v>-4.412713779699904E-3</v>
      </c>
      <c r="O24" s="87">
        <v>7.1167527786326502E-3</v>
      </c>
      <c r="P24" s="87">
        <v>3.0222618964368293E-2</v>
      </c>
      <c r="Q24" s="87">
        <v>4.7209896672312235E-2</v>
      </c>
      <c r="R24" s="87">
        <v>0.1803744901253414</v>
      </c>
      <c r="S24" s="87">
        <v>0.1766579638577162</v>
      </c>
      <c r="T24" s="87">
        <v>8.0558297562824246E-2</v>
      </c>
      <c r="U24" s="87">
        <v>7.2379555087025566E-2</v>
      </c>
      <c r="V24" s="87">
        <v>0.12508458141986026</v>
      </c>
      <c r="W24" s="87">
        <v>0.29628290106895666</v>
      </c>
      <c r="X24" s="87">
        <v>6.3240830293848513E-2</v>
      </c>
      <c r="Y24" s="151">
        <v>0.20313881756391783</v>
      </c>
      <c r="Z24" s="140">
        <v>0.20905068520286618</v>
      </c>
      <c r="AA24" s="140">
        <v>0.11208124944408891</v>
      </c>
      <c r="AB24" s="269">
        <v>0.17680341725180401</v>
      </c>
      <c r="AC24" s="269">
        <v>0.14571727838823201</v>
      </c>
      <c r="AD24" s="269">
        <v>0.676737573846107</v>
      </c>
      <c r="AE24" s="269">
        <v>4.1489254248604099E-2</v>
      </c>
      <c r="AF24" s="269">
        <v>0.20560708065980399</v>
      </c>
      <c r="AG24" s="72" t="s">
        <v>125</v>
      </c>
    </row>
    <row r="25" spans="2:33">
      <c r="B25" s="64" t="s">
        <v>44</v>
      </c>
      <c r="C25" s="65" t="s">
        <v>85</v>
      </c>
      <c r="D25" s="72" t="s">
        <v>116</v>
      </c>
      <c r="E25" s="87">
        <v>3.0736694467525486E-2</v>
      </c>
      <c r="F25" s="87">
        <v>4.6839825914798058E-2</v>
      </c>
      <c r="G25" s="87">
        <v>5.0120332108393048E-2</v>
      </c>
      <c r="H25" s="87">
        <v>0.10647260634513694</v>
      </c>
      <c r="I25" s="87">
        <v>9.6971204653174298E-2</v>
      </c>
      <c r="J25" s="87">
        <v>8.8319662715858477E-2</v>
      </c>
      <c r="K25" s="87">
        <v>-5.6103321841951236E-2</v>
      </c>
      <c r="L25" s="87">
        <v>2.3349876026451777E-2</v>
      </c>
      <c r="M25" s="87">
        <v>8.1218621581044884E-2</v>
      </c>
      <c r="N25" s="87">
        <v>0.12079128951559605</v>
      </c>
      <c r="O25" s="87">
        <v>7.3635171595498993E-3</v>
      </c>
      <c r="P25" s="87">
        <v>0.13036257391815773</v>
      </c>
      <c r="Q25" s="87">
        <v>0.11310743748502115</v>
      </c>
      <c r="R25" s="87">
        <v>2.6840647451332616E-2</v>
      </c>
      <c r="S25" s="87">
        <v>0.13639864877115587</v>
      </c>
      <c r="T25" s="87">
        <v>8.7672741578367921E-2</v>
      </c>
      <c r="U25" s="87">
        <v>-0.14620226723648416</v>
      </c>
      <c r="V25" s="87">
        <v>-2.6445847917935479E-2</v>
      </c>
      <c r="W25" s="87">
        <v>0.34792389535467677</v>
      </c>
      <c r="X25" s="87">
        <v>-1.6446975441745657E-2</v>
      </c>
      <c r="Y25" s="151">
        <v>-1.3694529048127816E-2</v>
      </c>
      <c r="Z25" s="140">
        <v>-2.3759069989801398E-2</v>
      </c>
      <c r="AA25" s="140">
        <v>3.705755045043549E-3</v>
      </c>
      <c r="AB25" s="269">
        <v>-0.393459495793889</v>
      </c>
      <c r="AC25" s="269">
        <v>-4.1132065500755897E-2</v>
      </c>
      <c r="AD25" s="269">
        <v>0.16405061669373799</v>
      </c>
      <c r="AE25" s="269">
        <v>0.10611306055028399</v>
      </c>
      <c r="AF25" s="269">
        <v>0.140030355333604</v>
      </c>
      <c r="AG25" s="72" t="s">
        <v>126</v>
      </c>
    </row>
    <row r="26" spans="2:33" ht="13.5" thickBot="1">
      <c r="B26" s="70" t="s">
        <v>45</v>
      </c>
      <c r="C26" s="66" t="s">
        <v>86</v>
      </c>
      <c r="D26" s="73" t="s">
        <v>117</v>
      </c>
      <c r="E26" s="87">
        <v>4.7376897396377973E-2</v>
      </c>
      <c r="F26" s="87">
        <v>4.7815627457688151E-2</v>
      </c>
      <c r="G26" s="87">
        <v>6.0183561768843534E-2</v>
      </c>
      <c r="H26" s="87">
        <v>0.11932587330921737</v>
      </c>
      <c r="I26" s="87">
        <v>8.8930127386553245E-2</v>
      </c>
      <c r="J26" s="87">
        <v>9.7462435412328186E-2</v>
      </c>
      <c r="K26" s="87">
        <v>-5.5026497984406023E-2</v>
      </c>
      <c r="L26" s="87">
        <v>2.8808693321530708E-2</v>
      </c>
      <c r="M26" s="87">
        <v>8.4926462650042667E-2</v>
      </c>
      <c r="N26" s="87">
        <v>0.13874519475510311</v>
      </c>
      <c r="O26" s="87">
        <v>1.5154739025451062E-2</v>
      </c>
      <c r="P26" s="87">
        <v>0.1461772383297828</v>
      </c>
      <c r="Q26" s="87">
        <v>-2.1167386471150375E-2</v>
      </c>
      <c r="R26" s="87">
        <v>0.18093845214518117</v>
      </c>
      <c r="S26" s="87">
        <v>0.18255535256406988</v>
      </c>
      <c r="T26" s="87">
        <v>-9.2008401928120945E-2</v>
      </c>
      <c r="U26" s="87">
        <v>-0.21732844712696744</v>
      </c>
      <c r="V26" s="87">
        <v>4.3889235578650952E-2</v>
      </c>
      <c r="W26" s="87">
        <v>2.7362281482464425E-2</v>
      </c>
      <c r="X26" s="87">
        <v>5.6878839993549646E-2</v>
      </c>
      <c r="Y26" s="151">
        <v>0.13699755336356778</v>
      </c>
      <c r="Z26" s="140">
        <v>5.2685346518161286E-2</v>
      </c>
      <c r="AA26" s="140">
        <v>4.1895481072165584E-2</v>
      </c>
      <c r="AB26" s="269">
        <v>0.111077702895094</v>
      </c>
      <c r="AC26" s="269">
        <v>-2.9747437370865399E-2</v>
      </c>
      <c r="AD26" s="269">
        <v>0.119768498423712</v>
      </c>
      <c r="AE26" s="269">
        <v>0.21295418377018999</v>
      </c>
      <c r="AF26" s="269">
        <v>9.4965549372726304E-2</v>
      </c>
      <c r="AG26" s="73" t="s">
        <v>127</v>
      </c>
    </row>
    <row r="27" spans="2:33">
      <c r="D27" s="84" t="s">
        <v>54</v>
      </c>
      <c r="E27" s="97">
        <v>6.8788622820944418</v>
      </c>
      <c r="F27" s="98">
        <v>-9.9462443808027441</v>
      </c>
      <c r="G27" s="98">
        <v>7.1429299634798591</v>
      </c>
      <c r="H27" s="98">
        <v>12.00641977407766</v>
      </c>
      <c r="I27" s="98">
        <v>5.0812383039950584</v>
      </c>
      <c r="J27" s="98">
        <v>8.2727438751152746</v>
      </c>
      <c r="K27" s="98">
        <v>4.1425442913001467</v>
      </c>
      <c r="L27" s="98">
        <v>3.9886050286677279</v>
      </c>
      <c r="M27" s="98">
        <v>4.9524746889994198</v>
      </c>
      <c r="N27" s="98">
        <v>4.2802635065863308</v>
      </c>
      <c r="O27" s="98">
        <v>5.1699929771938438</v>
      </c>
      <c r="P27" s="98">
        <v>5.3107446508865737</v>
      </c>
      <c r="Q27" s="98">
        <v>5.0631418751629607</v>
      </c>
      <c r="R27" s="98">
        <v>2.5895292704509902</v>
      </c>
      <c r="S27" s="98">
        <v>2.4640737287041805</v>
      </c>
      <c r="T27" s="98">
        <v>2.9486734785467221</v>
      </c>
      <c r="U27" s="98">
        <v>0.86207050196562429</v>
      </c>
      <c r="V27" s="98">
        <v>1.5326709995464307</v>
      </c>
      <c r="W27" s="98">
        <v>1.6234621562245648</v>
      </c>
      <c r="X27" s="98">
        <v>2.1069026812601575</v>
      </c>
      <c r="Y27" s="98">
        <v>3.3506713407195972</v>
      </c>
      <c r="Z27" s="156">
        <v>2.9862240590967808</v>
      </c>
      <c r="AA27" s="156">
        <v>3.2034953995647477</v>
      </c>
      <c r="AB27" s="270">
        <v>2.2704062680592201</v>
      </c>
      <c r="AC27" s="270">
        <v>-2.1024482542128999</v>
      </c>
      <c r="AD27" s="270">
        <v>6.0072052475830198</v>
      </c>
      <c r="AE27" s="270">
        <v>4.4001924977004299</v>
      </c>
      <c r="AF27" s="271">
        <v>4.2177739839259303</v>
      </c>
      <c r="AG27" s="99" t="s">
        <v>53</v>
      </c>
    </row>
    <row r="28" spans="2:33">
      <c r="C28" s="2"/>
      <c r="D28" s="85" t="s">
        <v>14</v>
      </c>
      <c r="E28" s="82">
        <v>0.45731566263905055</v>
      </c>
      <c r="F28" s="87">
        <v>-1.7653289095039857</v>
      </c>
      <c r="G28" s="87">
        <v>1.1670952487824962</v>
      </c>
      <c r="H28" s="87">
        <v>0.24430841619534033</v>
      </c>
      <c r="I28" s="87">
        <v>2.3816204188703902</v>
      </c>
      <c r="J28" s="87">
        <v>0.59098678802754034</v>
      </c>
      <c r="K28" s="87">
        <v>0.48585158582512505</v>
      </c>
      <c r="L28" s="87">
        <v>1.3446592288463584</v>
      </c>
      <c r="M28" s="87">
        <v>0.31378705147693042</v>
      </c>
      <c r="N28" s="87">
        <v>0.85055841675924759</v>
      </c>
      <c r="O28" s="87">
        <v>0.84898826180488574</v>
      </c>
      <c r="P28" s="87">
        <v>1.1893479653186996</v>
      </c>
      <c r="Q28" s="87">
        <v>1.8439204344616398</v>
      </c>
      <c r="R28" s="87">
        <v>0.1012222492980898</v>
      </c>
      <c r="S28" s="87">
        <v>0.50908069647425214</v>
      </c>
      <c r="T28" s="87">
        <v>-0.4851566344656959</v>
      </c>
      <c r="U28" s="87">
        <v>0.12205937327868883</v>
      </c>
      <c r="V28" s="87">
        <v>0.17455731974571764</v>
      </c>
      <c r="W28" s="87">
        <v>0.61676479955201735</v>
      </c>
      <c r="X28" s="87">
        <v>0.1208013911161975</v>
      </c>
      <c r="Y28" s="87">
        <v>0.55826417510378246</v>
      </c>
      <c r="Z28" s="140">
        <v>0.29695187479915719</v>
      </c>
      <c r="AA28" s="140">
        <v>0.46792387769362026</v>
      </c>
      <c r="AB28" s="269">
        <v>-0.207838728059205</v>
      </c>
      <c r="AC28" s="269">
        <v>-1.2112678929079901</v>
      </c>
      <c r="AD28" s="269">
        <v>2.96234814420627</v>
      </c>
      <c r="AE28" s="269">
        <v>0.42649581664408198</v>
      </c>
      <c r="AF28" s="272">
        <v>-0.28114872650435102</v>
      </c>
      <c r="AG28" s="72" t="s">
        <v>128</v>
      </c>
    </row>
    <row r="29" spans="2:33" ht="13.5" thickBot="1">
      <c r="C29" s="128"/>
      <c r="D29" s="86" t="s">
        <v>52</v>
      </c>
      <c r="E29" s="83">
        <v>7.3363289522062338</v>
      </c>
      <c r="F29" s="88">
        <v>-11.711573290306756</v>
      </c>
      <c r="G29" s="88">
        <v>8.3100252122623122</v>
      </c>
      <c r="H29" s="88">
        <v>12.250728190272984</v>
      </c>
      <c r="I29" s="88">
        <v>7.4628587228654304</v>
      </c>
      <c r="J29" s="88">
        <v>8.863730663142789</v>
      </c>
      <c r="K29" s="88">
        <v>4.6283958771253042</v>
      </c>
      <c r="L29" s="88">
        <v>5.3332642575140952</v>
      </c>
      <c r="M29" s="88">
        <v>5.2662617404763585</v>
      </c>
      <c r="N29" s="88">
        <v>5.1308219233455752</v>
      </c>
      <c r="O29" s="88">
        <v>6.0189812389987614</v>
      </c>
      <c r="P29" s="88">
        <v>6.5000926162052695</v>
      </c>
      <c r="Q29" s="88">
        <v>6.9070623096246013</v>
      </c>
      <c r="R29" s="88">
        <v>2.6907515197491141</v>
      </c>
      <c r="S29" s="88">
        <v>2.9731544251784174</v>
      </c>
      <c r="T29" s="88">
        <v>2.4635168440810475</v>
      </c>
      <c r="U29" s="88">
        <v>0.98412987524431306</v>
      </c>
      <c r="V29" s="88">
        <v>1.7072283192921922</v>
      </c>
      <c r="W29" s="88">
        <v>2.2402269557765346</v>
      </c>
      <c r="X29" s="88">
        <v>2.2277040723764046</v>
      </c>
      <c r="Y29" s="88">
        <v>3.9089355158233676</v>
      </c>
      <c r="Z29" s="157">
        <v>3.2831759338959245</v>
      </c>
      <c r="AA29" s="157">
        <v>3.6714192772583831</v>
      </c>
      <c r="AB29" s="273">
        <v>2.0625675400000199</v>
      </c>
      <c r="AC29" s="273">
        <v>-3.3137161471208798</v>
      </c>
      <c r="AD29" s="273">
        <v>8.9695533917892902</v>
      </c>
      <c r="AE29" s="273">
        <v>4.8266883143445103</v>
      </c>
      <c r="AF29" s="274">
        <v>3.9366252574215799</v>
      </c>
      <c r="AG29" s="100" t="s">
        <v>51</v>
      </c>
    </row>
    <row r="30" spans="2:33">
      <c r="AB30" s="94"/>
      <c r="AC30" s="94"/>
      <c r="AD30" s="94"/>
    </row>
    <row r="31" spans="2:33">
      <c r="B31" s="216" t="s">
        <v>141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</row>
    <row r="32" spans="2:33">
      <c r="AB32" s="94"/>
      <c r="AC32" s="94"/>
      <c r="AD32" s="94"/>
    </row>
    <row r="33" spans="28:30">
      <c r="AB33" s="94"/>
      <c r="AC33" s="94"/>
      <c r="AD33" s="94"/>
    </row>
    <row r="34" spans="28:30">
      <c r="AB34" s="94"/>
      <c r="AC34" s="94"/>
      <c r="AD34" s="94"/>
    </row>
    <row r="35" spans="28:30">
      <c r="AB35" s="94"/>
      <c r="AC35" s="94"/>
      <c r="AD35" s="94"/>
    </row>
    <row r="36" spans="28:30">
      <c r="AB36" s="94"/>
      <c r="AC36" s="94"/>
      <c r="AD36" s="94"/>
    </row>
    <row r="37" spans="28:30">
      <c r="AB37" s="94"/>
      <c r="AC37" s="94"/>
      <c r="AD37" s="94"/>
    </row>
    <row r="38" spans="28:30">
      <c r="AB38" s="94"/>
      <c r="AC38" s="94"/>
      <c r="AD38" s="94"/>
    </row>
    <row r="39" spans="28:30">
      <c r="AB39" s="94"/>
      <c r="AC39" s="94"/>
      <c r="AD39" s="94"/>
    </row>
    <row r="40" spans="28:30">
      <c r="AB40" s="94"/>
      <c r="AC40" s="94"/>
      <c r="AD40" s="94"/>
    </row>
    <row r="41" spans="28:30">
      <c r="AB41" s="94"/>
      <c r="AC41" s="94"/>
      <c r="AD41" s="94"/>
    </row>
    <row r="42" spans="28:30">
      <c r="AB42" s="94"/>
      <c r="AC42" s="94"/>
      <c r="AD42" s="94"/>
    </row>
    <row r="43" spans="28:30">
      <c r="AB43" s="94"/>
      <c r="AC43" s="94"/>
      <c r="AD43" s="94"/>
    </row>
    <row r="44" spans="28:30">
      <c r="AB44" s="94"/>
      <c r="AC44" s="94"/>
      <c r="AD44" s="94"/>
    </row>
    <row r="45" spans="28:30">
      <c r="AB45" s="94"/>
      <c r="AC45" s="94"/>
      <c r="AD45" s="94"/>
    </row>
    <row r="46" spans="28:30">
      <c r="AB46" s="94"/>
      <c r="AC46" s="94"/>
      <c r="AD46" s="94"/>
    </row>
    <row r="47" spans="28:30">
      <c r="AB47" s="94"/>
      <c r="AC47" s="94"/>
      <c r="AD47" s="94"/>
    </row>
  </sheetData>
  <mergeCells count="3">
    <mergeCell ref="E6:AF6"/>
    <mergeCell ref="D6:D7"/>
    <mergeCell ref="AG6:AG7"/>
  </mergeCells>
  <pageMargins left="0.7" right="0.7" top="0.75" bottom="0.75" header="0.3" footer="0.3"/>
  <pageSetup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H15"/>
  <sheetViews>
    <sheetView showGridLines="0" zoomScale="90" zoomScaleNormal="90" workbookViewId="0">
      <selection activeCell="G28" sqref="G28"/>
    </sheetView>
  </sheetViews>
  <sheetFormatPr defaultRowHeight="15"/>
  <sheetData>
    <row r="1" spans="1:8">
      <c r="A1" s="31">
        <v>1</v>
      </c>
    </row>
    <row r="2" spans="1:8">
      <c r="A2" s="31"/>
    </row>
    <row r="3" spans="1:8" ht="15.75">
      <c r="A3" s="43" t="str">
        <f>CHOOSE(A1,"PËRMBAJTJA","CONTENT")</f>
        <v>PËRMBAJTJA</v>
      </c>
    </row>
    <row r="6" spans="1:8">
      <c r="A6" s="44" t="s">
        <v>62</v>
      </c>
      <c r="B6" s="45" t="str">
        <f>CHOOSE($A$1,_tab_1!$A$1,_tab_1!$A$2)</f>
        <v>TREGUESIT KRYESORË MAKROEKONOMIKË</v>
      </c>
      <c r="C6" s="45"/>
      <c r="D6" s="45"/>
      <c r="E6" s="45"/>
      <c r="F6" s="41"/>
      <c r="G6" s="41"/>
      <c r="H6" s="41"/>
    </row>
    <row r="7" spans="1:8">
      <c r="A7" s="44" t="s">
        <v>63</v>
      </c>
      <c r="B7" s="45" t="str">
        <f>CHOOSE($A$1,_tab_2!$A$1,_tab_2!$A$2)</f>
        <v>PRODHIMI I BRENDSHËM BRUTO SIPAS METODËS SË PRODHIMIT</v>
      </c>
      <c r="C7" s="45"/>
      <c r="D7" s="45"/>
      <c r="E7" s="45"/>
      <c r="F7" s="41"/>
      <c r="G7" s="41"/>
      <c r="H7" s="41"/>
    </row>
    <row r="8" spans="1:8">
      <c r="A8" s="44" t="s">
        <v>64</v>
      </c>
      <c r="B8" s="45" t="str">
        <f>CHOOSE($A$1,_tab_3!$B$2,_tab_3!$B$3)</f>
        <v>PRODHIMI SIPAS AKTIVITETIT EKONOMIK</v>
      </c>
      <c r="C8" s="45"/>
      <c r="D8" s="45"/>
      <c r="E8" s="45"/>
      <c r="F8" s="41"/>
      <c r="G8" s="41"/>
      <c r="H8" s="41"/>
    </row>
    <row r="9" spans="1:8">
      <c r="A9" s="44" t="s">
        <v>65</v>
      </c>
      <c r="B9" s="45" t="str">
        <f>CHOOSE($A$1,_tab_4!$B$2,_tab_4!$B$3)</f>
        <v>KONSUMI NDËRMJETËS SIPAS AKTIVITETIT EKONOMIK</v>
      </c>
      <c r="C9" s="45"/>
      <c r="D9" s="45"/>
      <c r="E9" s="45"/>
      <c r="F9" s="41"/>
      <c r="G9" s="41"/>
      <c r="H9" s="41"/>
    </row>
    <row r="10" spans="1:8" s="32" customFormat="1">
      <c r="A10" s="46" t="s">
        <v>66</v>
      </c>
      <c r="B10" s="47" t="str">
        <f>CHOOSE($A$1,_tab_5!$B$2 &amp; " (çmime korente)",_tab_5!$B$3 &amp; "  (current prices)")</f>
        <v>PRODHIMI I BRENDSHËM BRUTO SIPAS AKTIVITETIT EKONOMIK (çmime korente)</v>
      </c>
      <c r="C10" s="47"/>
      <c r="D10" s="47"/>
      <c r="E10" s="47"/>
      <c r="F10" s="42"/>
      <c r="G10" s="42"/>
      <c r="H10" s="42"/>
    </row>
    <row r="11" spans="1:8" s="32" customFormat="1">
      <c r="A11" s="46" t="s">
        <v>67</v>
      </c>
      <c r="B11" s="47" t="str">
        <f>CHOOSE($A$1,_tab_6!$B$2 &amp; " (çmime të vitit të mëparshëm)",_tab_6!$B$3 &amp; " (previous year prices)")</f>
        <v>PRODHIMI I BRENDSHËM BRUTO SIPAS AKTIVITETIT EKONOMIK (çmime të vitit të mëparshëm)</v>
      </c>
      <c r="C11" s="47"/>
      <c r="D11" s="47"/>
      <c r="E11" s="47"/>
      <c r="F11" s="42"/>
      <c r="G11" s="42"/>
      <c r="H11" s="42"/>
    </row>
    <row r="12" spans="1:8">
      <c r="A12" s="44" t="s">
        <v>68</v>
      </c>
      <c r="B12" s="45" t="str">
        <f>CHOOSE($A$1,_tab_7!$B$2,_tab_7!$B$3)</f>
        <v>RRITJA REALE VJETORE E PRODHIMIT TË BRENDSHËM BRUTO SIPAS AKTIVITETIT EKONOMIK</v>
      </c>
      <c r="C12" s="45"/>
      <c r="D12" s="45"/>
      <c r="E12" s="45"/>
      <c r="F12" s="41"/>
      <c r="G12" s="41"/>
      <c r="H12" s="41"/>
    </row>
    <row r="13" spans="1:8">
      <c r="A13" s="44" t="s">
        <v>70</v>
      </c>
      <c r="B13" s="45" t="str">
        <f>CHOOSE($A$1,_tab_8!$B$1,_tab_8!$B$2)</f>
        <v>STRUKTURA E PRODHIMIT TË BRENDSHËM BRUTO SIPAS AKTIVITETIT EKONOMIK</v>
      </c>
      <c r="C13" s="45"/>
      <c r="D13" s="45"/>
      <c r="E13" s="45"/>
      <c r="F13" s="41"/>
      <c r="G13" s="41"/>
      <c r="H13" s="41"/>
    </row>
    <row r="14" spans="1:8">
      <c r="A14" s="44" t="s">
        <v>69</v>
      </c>
      <c r="B14" s="45" t="str">
        <f>CHOOSE($A$1,_tab_9!$B$2,_tab_9!$B$3)</f>
        <v>KONTRIBUTI I SEKTORËVE EKONOMIKË NË RRITJEN REALE TË PRODHIMIT TË BRËNDSHËM BRUTO</v>
      </c>
      <c r="C14" s="45"/>
      <c r="D14" s="45"/>
      <c r="E14" s="45"/>
      <c r="F14" s="41"/>
      <c r="G14" s="41"/>
      <c r="H14" s="41"/>
    </row>
    <row r="15" spans="1:8">
      <c r="A15" s="33"/>
    </row>
  </sheetData>
  <hyperlinks>
    <hyperlink ref="A6" location="_tab_1!A1" display="tab 1" xr:uid="{00000000-0004-0000-0200-000000000000}"/>
    <hyperlink ref="A7" location="_tab_2!A1" display="tab 2" xr:uid="{00000000-0004-0000-0200-000001000000}"/>
    <hyperlink ref="A8" location="_tab_3!A1" display="tab 3" xr:uid="{00000000-0004-0000-0200-000002000000}"/>
    <hyperlink ref="A9" location="_tab_4!A1" display="tab 4" xr:uid="{00000000-0004-0000-0200-000003000000}"/>
    <hyperlink ref="A10" location="_tab_5!A1" display="tab 5" xr:uid="{00000000-0004-0000-0200-000004000000}"/>
    <hyperlink ref="A11" location="_tab_6!A1" display="tab 6" xr:uid="{00000000-0004-0000-0200-000005000000}"/>
    <hyperlink ref="A12" location="_tab_7!A1" display="tab 7" xr:uid="{00000000-0004-0000-0200-000006000000}"/>
    <hyperlink ref="A13" location="_tab_8_1!A1" display="tab 8.1" xr:uid="{00000000-0004-0000-0200-000008000000}"/>
    <hyperlink ref="A14" location="_tab_9!A1" display="tab 9" xr:uid="{00000000-0004-0000-0200-000009000000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A47"/>
  <sheetViews>
    <sheetView showGridLines="0" topLeftCell="A10" zoomScaleNormal="100" workbookViewId="0">
      <selection activeCell="A40" sqref="A40"/>
    </sheetView>
  </sheetViews>
  <sheetFormatPr defaultColWidth="9.140625" defaultRowHeight="15"/>
  <cols>
    <col min="1" max="1" width="9.140625" style="1"/>
    <col min="2" max="2" width="17.5703125" style="128" customWidth="1"/>
    <col min="3" max="3" width="25" style="128" customWidth="1"/>
    <col min="4" max="4" width="18.85546875" style="1" customWidth="1"/>
    <col min="5" max="5" width="18.85546875" customWidth="1"/>
    <col min="6" max="6" width="10.7109375" customWidth="1"/>
    <col min="7" max="7" width="10.42578125" bestFit="1" customWidth="1"/>
    <col min="8" max="8" width="15" bestFit="1" customWidth="1"/>
    <col min="9" max="9" width="12" bestFit="1" customWidth="1"/>
    <col min="10" max="10" width="10.5703125" bestFit="1" customWidth="1"/>
    <col min="11" max="11" width="15.28515625" bestFit="1" customWidth="1"/>
    <col min="12" max="12" width="13.140625" customWidth="1"/>
    <col min="13" max="13" width="10.140625" customWidth="1"/>
    <col min="14" max="14" width="17.42578125" customWidth="1"/>
    <col min="15" max="15" width="13.85546875" bestFit="1" customWidth="1"/>
    <col min="17" max="17" width="8.42578125" customWidth="1"/>
    <col min="18" max="19" width="13" bestFit="1" customWidth="1"/>
    <col min="20" max="20" width="12.5703125" bestFit="1" customWidth="1"/>
    <col min="21" max="22" width="9.5703125" bestFit="1" customWidth="1"/>
    <col min="28" max="16384" width="9.140625" style="1"/>
  </cols>
  <sheetData>
    <row r="1" spans="1:27">
      <c r="A1" s="10" t="s">
        <v>91</v>
      </c>
      <c r="B1" s="9"/>
      <c r="C1" s="9"/>
      <c r="D1" s="9"/>
    </row>
    <row r="2" spans="1:27">
      <c r="A2" s="8" t="s">
        <v>5</v>
      </c>
      <c r="B2" s="2"/>
      <c r="C2" s="2"/>
      <c r="D2" s="2"/>
    </row>
    <row r="3" spans="1:27">
      <c r="A3" s="8"/>
      <c r="B3" s="2"/>
      <c r="C3" s="2"/>
      <c r="D3" s="2"/>
    </row>
    <row r="4" spans="1:27">
      <c r="A4" s="7"/>
      <c r="B4" s="2"/>
      <c r="C4" s="6"/>
      <c r="D4" s="6"/>
    </row>
    <row r="5" spans="1:27" ht="12.75" customHeight="1">
      <c r="A5" s="279" t="s">
        <v>4</v>
      </c>
      <c r="B5" s="280" t="s">
        <v>93</v>
      </c>
      <c r="C5" s="283" t="s">
        <v>3</v>
      </c>
      <c r="D5" s="286" t="s">
        <v>2</v>
      </c>
    </row>
    <row r="6" spans="1:27">
      <c r="A6" s="279"/>
      <c r="B6" s="281"/>
      <c r="C6" s="284"/>
      <c r="D6" s="287"/>
    </row>
    <row r="7" spans="1:27" ht="36.75" customHeight="1">
      <c r="A7" s="279"/>
      <c r="B7" s="282"/>
      <c r="C7" s="285"/>
      <c r="D7" s="288"/>
    </row>
    <row r="8" spans="1:27" ht="12.75" customHeight="1">
      <c r="A8" s="279" t="s">
        <v>1</v>
      </c>
      <c r="B8" s="280" t="s">
        <v>98</v>
      </c>
      <c r="C8" s="283" t="s">
        <v>99</v>
      </c>
      <c r="D8" s="286" t="s">
        <v>0</v>
      </c>
    </row>
    <row r="9" spans="1:27">
      <c r="A9" s="279"/>
      <c r="B9" s="281"/>
      <c r="C9" s="284"/>
      <c r="D9" s="287"/>
    </row>
    <row r="10" spans="1:27" ht="27" customHeight="1">
      <c r="A10" s="280"/>
      <c r="B10" s="282"/>
      <c r="C10" s="285"/>
      <c r="D10" s="288"/>
    </row>
    <row r="11" spans="1:27" s="128" customFormat="1" ht="15" customHeight="1">
      <c r="A11" s="176">
        <v>1995</v>
      </c>
      <c r="B11" s="101">
        <v>269294.83974447369</v>
      </c>
      <c r="C11" s="135"/>
      <c r="D11" s="102"/>
      <c r="E11"/>
      <c r="G11"/>
      <c r="H11"/>
      <c r="I11"/>
      <c r="J11"/>
      <c r="K11"/>
      <c r="L11"/>
      <c r="M11"/>
      <c r="N11"/>
      <c r="O11" s="133"/>
      <c r="P11" s="134"/>
      <c r="Q11"/>
      <c r="R11"/>
      <c r="S11"/>
      <c r="T11"/>
      <c r="U11"/>
      <c r="V11"/>
      <c r="W11"/>
      <c r="X11"/>
      <c r="Y11"/>
      <c r="Z11"/>
      <c r="AA11"/>
    </row>
    <row r="12" spans="1:27" ht="15" customHeight="1">
      <c r="A12" s="5">
        <v>1996</v>
      </c>
      <c r="B12" s="101">
        <v>338000.30830220034</v>
      </c>
      <c r="C12" s="135">
        <v>345490.90021675086</v>
      </c>
      <c r="D12" s="177">
        <v>7.3363289522062587</v>
      </c>
      <c r="F12" s="1"/>
      <c r="O12" s="133"/>
      <c r="P12" s="134"/>
    </row>
    <row r="13" spans="1:27" ht="15" customHeight="1">
      <c r="A13" s="5">
        <v>1997</v>
      </c>
      <c r="B13" s="101">
        <v>336480.80656628043</v>
      </c>
      <c r="C13" s="135">
        <v>343864.43003848701</v>
      </c>
      <c r="D13" s="177">
        <v>-11.711573290306745</v>
      </c>
      <c r="F13" s="1"/>
      <c r="O13" s="133"/>
      <c r="P13" s="134"/>
    </row>
    <row r="14" spans="1:27" ht="15" customHeight="1">
      <c r="A14" s="5">
        <v>1998</v>
      </c>
      <c r="B14" s="101">
        <v>393069.96395235136</v>
      </c>
      <c r="C14" s="135">
        <v>404636.71110026038</v>
      </c>
      <c r="D14" s="177">
        <v>8.3100252122622464</v>
      </c>
      <c r="F14" s="1"/>
      <c r="O14" s="133"/>
      <c r="P14" s="134"/>
    </row>
    <row r="15" spans="1:27" ht="15" customHeight="1">
      <c r="A15" s="5">
        <v>1999</v>
      </c>
      <c r="B15" s="101">
        <v>453512.3225589029</v>
      </c>
      <c r="C15" s="135">
        <v>463907.21339386777</v>
      </c>
      <c r="D15" s="177">
        <v>12.250728190272952</v>
      </c>
      <c r="F15" s="1"/>
      <c r="O15" s="133"/>
      <c r="P15" s="134"/>
    </row>
    <row r="16" spans="1:27" ht="15" customHeight="1">
      <c r="A16" s="5">
        <v>2000</v>
      </c>
      <c r="B16" s="101">
        <v>516206.78027804988</v>
      </c>
      <c r="C16" s="135">
        <v>531277.50665609923</v>
      </c>
      <c r="D16" s="177">
        <v>7.4628587228654339</v>
      </c>
      <c r="F16" s="1"/>
      <c r="O16" s="133"/>
      <c r="P16" s="134"/>
    </row>
    <row r="17" spans="1:27" ht="15" customHeight="1">
      <c r="A17" s="5">
        <v>2001</v>
      </c>
      <c r="B17" s="101">
        <v>583125.13897474273</v>
      </c>
      <c r="C17" s="135">
        <v>601225.52492437197</v>
      </c>
      <c r="D17" s="177">
        <v>8.863730663142789</v>
      </c>
      <c r="F17" s="1"/>
      <c r="O17" s="133"/>
      <c r="P17" s="134"/>
    </row>
    <row r="18" spans="1:27" ht="15" customHeight="1">
      <c r="A18" s="5">
        <v>2002</v>
      </c>
      <c r="B18" s="101">
        <v>633932.62458766869</v>
      </c>
      <c r="C18" s="135">
        <v>649253.17078461358</v>
      </c>
      <c r="D18" s="177">
        <v>4.628395877125314</v>
      </c>
      <c r="F18" s="1"/>
      <c r="O18" s="133"/>
      <c r="P18" s="134"/>
    </row>
    <row r="19" spans="1:27" ht="15" customHeight="1">
      <c r="A19" s="5">
        <v>2003</v>
      </c>
      <c r="B19" s="101">
        <v>700711.6345672101</v>
      </c>
      <c r="C19" s="135">
        <v>718897.45227820892</v>
      </c>
      <c r="D19" s="177">
        <v>5.3332642575140881</v>
      </c>
      <c r="F19" s="1"/>
      <c r="O19" s="133"/>
      <c r="P19" s="134"/>
    </row>
    <row r="20" spans="1:27" ht="15" customHeight="1">
      <c r="A20" s="5">
        <v>2004</v>
      </c>
      <c r="B20" s="101">
        <v>760444.76758090511</v>
      </c>
      <c r="C20" s="135">
        <v>777826.20692441368</v>
      </c>
      <c r="D20" s="177">
        <v>5.2662617404763949</v>
      </c>
      <c r="F20" s="1"/>
      <c r="O20" s="133"/>
      <c r="P20" s="134"/>
    </row>
    <row r="21" spans="1:27" ht="15" customHeight="1">
      <c r="A21" s="5">
        <v>2005</v>
      </c>
      <c r="B21" s="101">
        <v>824594.55664793192</v>
      </c>
      <c r="C21" s="135">
        <v>840776.45190625417</v>
      </c>
      <c r="D21" s="177">
        <v>5.1308219233455361</v>
      </c>
      <c r="F21" s="1"/>
      <c r="O21" s="133"/>
      <c r="P21" s="134"/>
    </row>
    <row r="22" spans="1:27" ht="15" customHeight="1">
      <c r="A22" s="5">
        <v>2006</v>
      </c>
      <c r="B22" s="101">
        <v>897697.71107995883</v>
      </c>
      <c r="C22" s="135">
        <v>923422.19797523797</v>
      </c>
      <c r="D22" s="177">
        <v>6.018981238998748</v>
      </c>
      <c r="F22" s="1"/>
      <c r="O22" s="133"/>
      <c r="P22" s="134"/>
    </row>
    <row r="23" spans="1:27" ht="15" customHeight="1">
      <c r="A23" s="5">
        <v>2007</v>
      </c>
      <c r="B23" s="101">
        <v>1005281.2793036846</v>
      </c>
      <c r="C23" s="135">
        <v>1032226.5064067112</v>
      </c>
      <c r="D23" s="177">
        <v>6.5000926162052792</v>
      </c>
      <c r="F23" s="1"/>
      <c r="O23" s="133"/>
      <c r="P23" s="134"/>
    </row>
    <row r="24" spans="1:27">
      <c r="A24" s="5">
        <v>2008</v>
      </c>
      <c r="B24" s="136">
        <v>1112317.142031997</v>
      </c>
      <c r="C24" s="136">
        <v>1117772.0835989509</v>
      </c>
      <c r="D24" s="168">
        <v>6.907062309624564</v>
      </c>
      <c r="F24" s="1"/>
      <c r="O24" s="133"/>
      <c r="P24" s="134"/>
    </row>
    <row r="25" spans="1:27">
      <c r="A25" s="5">
        <v>2009</v>
      </c>
      <c r="B25" s="136">
        <v>1171606.4607121076</v>
      </c>
      <c r="C25" s="136">
        <v>1153420.6704086892</v>
      </c>
      <c r="D25" s="168">
        <v>2.6907515197490852</v>
      </c>
      <c r="F25" s="1"/>
      <c r="O25" s="133"/>
      <c r="P25" s="134"/>
    </row>
    <row r="26" spans="1:27">
      <c r="A26" s="5">
        <v>2010</v>
      </c>
      <c r="B26" s="136">
        <v>1256235.2694555786</v>
      </c>
      <c r="C26" s="136">
        <v>1243850.8895201159</v>
      </c>
      <c r="D26" s="168">
        <v>2.9731544251784072</v>
      </c>
      <c r="F26" s="1"/>
      <c r="O26" s="133"/>
      <c r="P26" s="134"/>
    </row>
    <row r="27" spans="1:27">
      <c r="A27" s="5">
        <v>2011</v>
      </c>
      <c r="B27" s="136">
        <v>1308997.9060581336</v>
      </c>
      <c r="C27" s="136">
        <v>1309334.7612057214</v>
      </c>
      <c r="D27" s="168">
        <v>2.4635168440810418</v>
      </c>
      <c r="F27" s="1"/>
      <c r="O27" s="133"/>
      <c r="P27" s="134"/>
    </row>
    <row r="28" spans="1:27">
      <c r="A28" s="5">
        <v>2012</v>
      </c>
      <c r="B28" s="136">
        <v>1324877.3738842616</v>
      </c>
      <c r="C28" s="136">
        <v>1314949.8687521114</v>
      </c>
      <c r="D28" s="168">
        <v>0.98412987524432083</v>
      </c>
      <c r="F28" s="1"/>
      <c r="O28" s="133"/>
      <c r="P28" s="134"/>
    </row>
    <row r="29" spans="1:27">
      <c r="A29" s="5">
        <v>2013</v>
      </c>
      <c r="B29" s="136">
        <v>1352246.8387304267</v>
      </c>
      <c r="C29" s="136">
        <v>1375528.1151585965</v>
      </c>
      <c r="D29" s="168">
        <v>1.7072283192921986</v>
      </c>
      <c r="F29" s="1"/>
      <c r="O29" s="133"/>
      <c r="P29" s="134"/>
    </row>
    <row r="30" spans="1:27">
      <c r="A30" s="5">
        <v>2014</v>
      </c>
      <c r="B30" s="136">
        <v>1402496.1066272769</v>
      </c>
      <c r="C30" s="136">
        <v>1415288.2619147941</v>
      </c>
      <c r="D30" s="168">
        <v>2.2402249912323526</v>
      </c>
      <c r="F30" s="1"/>
      <c r="O30" s="133"/>
      <c r="P30" s="134"/>
    </row>
    <row r="31" spans="1:27">
      <c r="A31" s="5">
        <v>2015</v>
      </c>
      <c r="B31" s="136">
        <v>1444801.964149602</v>
      </c>
      <c r="C31" s="61">
        <v>1461802.02203921</v>
      </c>
      <c r="D31" s="174">
        <v>2.2276999186795194</v>
      </c>
      <c r="F31" s="1"/>
    </row>
    <row r="32" spans="1:27" s="145" customFormat="1">
      <c r="A32" s="143">
        <v>2016</v>
      </c>
      <c r="B32" s="136">
        <v>1488303.3146075062</v>
      </c>
      <c r="C32" s="61">
        <v>1512217.1849277213</v>
      </c>
      <c r="D32" s="174">
        <v>3.9089508928599912</v>
      </c>
      <c r="E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32"/>
      <c r="X32" s="32"/>
      <c r="Y32" s="32"/>
      <c r="Z32" s="32"/>
      <c r="AA32" s="32"/>
    </row>
    <row r="33" spans="1:27" s="128" customFormat="1">
      <c r="A33" s="143">
        <v>2017</v>
      </c>
      <c r="B33" s="136">
        <v>1579055.793230708</v>
      </c>
      <c r="C33" s="61">
        <v>1582841.6603069324</v>
      </c>
      <c r="D33" s="174">
        <v>3.2831732381859382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customFormat="1">
      <c r="A34" s="213">
        <v>2018</v>
      </c>
      <c r="B34" s="214">
        <v>1660820.46207506</v>
      </c>
      <c r="C34" s="214">
        <v>1598043.9432737399</v>
      </c>
      <c r="D34" s="215">
        <v>3.6714192772583658</v>
      </c>
    </row>
    <row r="35" spans="1:27" customFormat="1">
      <c r="A35" s="213">
        <v>2019</v>
      </c>
      <c r="B35" s="214">
        <v>1712036.78104</v>
      </c>
      <c r="C35" s="214">
        <v>1635090.10024311</v>
      </c>
      <c r="D35" s="215">
        <v>2.0625675400000301</v>
      </c>
    </row>
    <row r="36" spans="1:27" customFormat="1">
      <c r="A36" s="213">
        <v>2020</v>
      </c>
      <c r="B36" s="214">
        <v>1655984.49263</v>
      </c>
      <c r="C36" s="214">
        <v>1584061.06356305</v>
      </c>
      <c r="D36" s="215">
        <v>-3.31371614712087</v>
      </c>
    </row>
    <row r="37" spans="1:27" customFormat="1">
      <c r="A37" s="213">
        <v>2021</v>
      </c>
      <c r="B37" s="214">
        <v>1866673.7335600001</v>
      </c>
      <c r="C37" s="214">
        <v>1780295.67648343</v>
      </c>
      <c r="D37" s="215">
        <v>8.96955339178926</v>
      </c>
    </row>
    <row r="38" spans="1:27" customFormat="1">
      <c r="A38" s="213">
        <v>2022</v>
      </c>
      <c r="B38" s="214">
        <v>2149740.8036400001</v>
      </c>
      <c r="C38" s="214">
        <v>2038994.6638062301</v>
      </c>
      <c r="D38" s="215">
        <v>4.8266883143444899</v>
      </c>
    </row>
    <row r="39" spans="1:27" customFormat="1">
      <c r="A39" s="213" t="s">
        <v>140</v>
      </c>
      <c r="B39" s="214">
        <v>2369905.9140347601</v>
      </c>
      <c r="C39" s="214">
        <v>2252884.8618731098</v>
      </c>
      <c r="D39" s="215">
        <v>3.9366252574215501</v>
      </c>
    </row>
    <row r="40" spans="1:27" customFormat="1">
      <c r="A40" s="216" t="s">
        <v>141</v>
      </c>
    </row>
    <row r="41" spans="1:27" customFormat="1"/>
    <row r="42" spans="1:27" customFormat="1"/>
    <row r="43" spans="1:27" customFormat="1"/>
    <row r="44" spans="1:27" customFormat="1"/>
    <row r="45" spans="1:27" customFormat="1"/>
    <row r="46" spans="1:27" customFormat="1"/>
    <row r="47" spans="1:27" customFormat="1"/>
  </sheetData>
  <mergeCells count="8">
    <mergeCell ref="D5:D7"/>
    <mergeCell ref="D8:D10"/>
    <mergeCell ref="A5:A7"/>
    <mergeCell ref="A8:A10"/>
    <mergeCell ref="B5:B7"/>
    <mergeCell ref="B8:B10"/>
    <mergeCell ref="C5:C7"/>
    <mergeCell ref="C8:C10"/>
  </mergeCells>
  <pageMargins left="0.75" right="0.75" top="1" bottom="1" header="0.5" footer="0.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49"/>
  <sheetViews>
    <sheetView showGridLines="0" zoomScale="115" zoomScaleNormal="115" workbookViewId="0">
      <selection activeCell="A4" sqref="A4"/>
    </sheetView>
  </sheetViews>
  <sheetFormatPr defaultColWidth="9.140625" defaultRowHeight="12"/>
  <cols>
    <col min="1" max="1" width="9.140625" style="11"/>
    <col min="2" max="2" width="13.85546875" style="11" customWidth="1"/>
    <col min="3" max="3" width="13.7109375" style="11" bestFit="1" customWidth="1"/>
    <col min="4" max="5" width="13.85546875" style="11" customWidth="1"/>
    <col min="6" max="8" width="13" style="11" bestFit="1" customWidth="1"/>
    <col min="9" max="9" width="13.85546875" style="11" customWidth="1"/>
    <col min="10" max="10" width="18.140625" style="11" customWidth="1"/>
    <col min="11" max="11" width="9.7109375" style="169" bestFit="1" customWidth="1"/>
    <col min="12" max="12" width="9.5703125" style="169" bestFit="1" customWidth="1"/>
    <col min="13" max="13" width="9.28515625" style="169" bestFit="1" customWidth="1"/>
    <col min="14" max="14" width="11.140625" style="169" bestFit="1" customWidth="1"/>
    <col min="15" max="15" width="10.140625" style="169" bestFit="1" customWidth="1"/>
    <col min="16" max="17" width="13" style="169" bestFit="1" customWidth="1"/>
    <col min="18" max="16384" width="9.140625" style="11"/>
  </cols>
  <sheetData>
    <row r="1" spans="1:13">
      <c r="A1" s="3" t="s">
        <v>96</v>
      </c>
      <c r="C1" s="3"/>
      <c r="D1" s="3"/>
      <c r="E1" s="2"/>
      <c r="F1" s="2"/>
      <c r="G1" s="2"/>
      <c r="H1" s="2"/>
      <c r="I1" s="2"/>
      <c r="J1" s="2"/>
      <c r="K1" s="170"/>
      <c r="L1" s="170"/>
      <c r="M1" s="170"/>
    </row>
    <row r="2" spans="1:13">
      <c r="A2" s="3" t="s">
        <v>18</v>
      </c>
      <c r="C2" s="3"/>
      <c r="D2" s="3"/>
      <c r="E2" s="2"/>
      <c r="F2" s="2"/>
      <c r="G2" s="2"/>
      <c r="H2" s="2"/>
      <c r="I2" s="2"/>
      <c r="J2" s="2"/>
      <c r="K2" s="170"/>
      <c r="L2" s="170"/>
      <c r="M2" s="170"/>
    </row>
    <row r="3" spans="1:13">
      <c r="A3" s="3" t="s">
        <v>142</v>
      </c>
      <c r="C3" s="3"/>
      <c r="D3" s="3"/>
      <c r="E3" s="2"/>
      <c r="F3" s="2"/>
      <c r="G3" s="2"/>
      <c r="H3" s="2"/>
      <c r="I3" s="2"/>
      <c r="J3" s="2"/>
      <c r="K3" s="170"/>
      <c r="L3" s="170"/>
      <c r="M3" s="170"/>
    </row>
    <row r="4" spans="1:13">
      <c r="A4" s="2"/>
      <c r="B4" s="2"/>
      <c r="C4" s="2"/>
      <c r="D4" s="2"/>
      <c r="E4" s="2"/>
      <c r="F4" s="2"/>
      <c r="G4" s="2"/>
      <c r="H4" s="2"/>
      <c r="I4" s="2"/>
      <c r="J4" s="3"/>
      <c r="K4" s="171"/>
      <c r="L4" s="170"/>
      <c r="M4" s="170"/>
    </row>
    <row r="5" spans="1:13" ht="36" customHeight="1">
      <c r="A5" s="203" t="s">
        <v>4</v>
      </c>
      <c r="B5" s="219" t="s">
        <v>17</v>
      </c>
      <c r="C5" s="219" t="s">
        <v>16</v>
      </c>
      <c r="D5" s="219" t="s">
        <v>15</v>
      </c>
      <c r="E5" s="219" t="s">
        <v>14</v>
      </c>
      <c r="F5" s="219" t="s">
        <v>13</v>
      </c>
    </row>
    <row r="6" spans="1:13" ht="24" customHeight="1">
      <c r="A6" s="203" t="s">
        <v>1</v>
      </c>
      <c r="B6" s="219" t="s">
        <v>12</v>
      </c>
      <c r="C6" s="219" t="s">
        <v>11</v>
      </c>
      <c r="D6" s="219" t="s">
        <v>10</v>
      </c>
      <c r="E6" s="219" t="s">
        <v>9</v>
      </c>
      <c r="F6" s="219" t="s">
        <v>8</v>
      </c>
    </row>
    <row r="7" spans="1:13">
      <c r="A7" s="220"/>
      <c r="B7" s="221"/>
      <c r="C7" s="221"/>
      <c r="D7" s="222" t="s">
        <v>7</v>
      </c>
      <c r="E7" s="222">
        <v>4</v>
      </c>
      <c r="F7" s="222" t="s">
        <v>6</v>
      </c>
    </row>
    <row r="8" spans="1:13">
      <c r="A8" s="5">
        <v>1995</v>
      </c>
      <c r="B8" s="223"/>
      <c r="C8" s="223"/>
      <c r="D8" s="4">
        <v>250503.95482181208</v>
      </c>
      <c r="E8" s="224">
        <v>18790.88492266164</v>
      </c>
      <c r="F8" s="224">
        <v>269294.83974447369</v>
      </c>
      <c r="G8" s="103"/>
    </row>
    <row r="9" spans="1:13">
      <c r="A9" s="5">
        <v>1996</v>
      </c>
      <c r="B9" s="4">
        <v>524156.14899944485</v>
      </c>
      <c r="C9" s="4">
        <v>212343.5374873098</v>
      </c>
      <c r="D9" s="4">
        <v>311812.61151213507</v>
      </c>
      <c r="E9" s="224">
        <v>26187.696790065253</v>
      </c>
      <c r="F9" s="224">
        <v>338000.30830220034</v>
      </c>
      <c r="G9" s="103"/>
    </row>
    <row r="10" spans="1:13">
      <c r="A10" s="5">
        <v>1997</v>
      </c>
      <c r="B10" s="4">
        <v>513177.20024520904</v>
      </c>
      <c r="C10" s="4">
        <v>208445.55317925452</v>
      </c>
      <c r="D10" s="4">
        <v>304731.64706595475</v>
      </c>
      <c r="E10" s="224">
        <v>31749.159500325652</v>
      </c>
      <c r="F10" s="224">
        <v>336480.80656628043</v>
      </c>
      <c r="G10" s="103"/>
    </row>
    <row r="11" spans="1:13">
      <c r="A11" s="5">
        <v>1998</v>
      </c>
      <c r="B11" s="4">
        <v>600065.78408392053</v>
      </c>
      <c r="C11" s="4">
        <v>261457.86590482175</v>
      </c>
      <c r="D11" s="4">
        <v>338607.91817909898</v>
      </c>
      <c r="E11" s="224">
        <v>54462.045773252372</v>
      </c>
      <c r="F11" s="224">
        <v>393069.96395235136</v>
      </c>
      <c r="G11" s="103"/>
    </row>
    <row r="12" spans="1:13">
      <c r="A12" s="5">
        <v>1999</v>
      </c>
      <c r="B12" s="4">
        <v>708732.84730445163</v>
      </c>
      <c r="C12" s="4">
        <v>311451.81891796069</v>
      </c>
      <c r="D12" s="4">
        <v>397281.02838649123</v>
      </c>
      <c r="E12" s="224">
        <v>56231.294172411697</v>
      </c>
      <c r="F12" s="224">
        <v>453512.3225589029</v>
      </c>
      <c r="G12" s="103"/>
    </row>
    <row r="13" spans="1:13">
      <c r="A13" s="5">
        <v>2000</v>
      </c>
      <c r="B13" s="4">
        <v>800309.37594497274</v>
      </c>
      <c r="C13" s="4">
        <v>356334.69655612967</v>
      </c>
      <c r="D13" s="4">
        <v>443974.67938884284</v>
      </c>
      <c r="E13" s="224">
        <v>72232.100889207039</v>
      </c>
      <c r="F13" s="224">
        <v>516206.78027804988</v>
      </c>
      <c r="G13" s="103"/>
    </row>
    <row r="14" spans="1:13">
      <c r="A14" s="5">
        <v>2001</v>
      </c>
      <c r="B14" s="4">
        <v>904176.51721955056</v>
      </c>
      <c r="C14" s="4">
        <v>396635.4329371365</v>
      </c>
      <c r="D14" s="4">
        <v>507541.08428241394</v>
      </c>
      <c r="E14" s="224">
        <v>75584.054692328806</v>
      </c>
      <c r="F14" s="224">
        <v>583125.13897474273</v>
      </c>
      <c r="G14" s="103"/>
    </row>
    <row r="15" spans="1:13">
      <c r="A15" s="5">
        <v>2002</v>
      </c>
      <c r="B15" s="4">
        <v>983314.0400927685</v>
      </c>
      <c r="C15" s="4">
        <v>432606.97779593762</v>
      </c>
      <c r="D15" s="4">
        <v>550707.06229683082</v>
      </c>
      <c r="E15" s="224">
        <v>83225.562290837857</v>
      </c>
      <c r="F15" s="224">
        <v>633932.62458766869</v>
      </c>
      <c r="G15" s="103"/>
    </row>
    <row r="16" spans="1:13">
      <c r="A16" s="5">
        <v>2003</v>
      </c>
      <c r="B16" s="4">
        <v>1053998.0868750936</v>
      </c>
      <c r="C16" s="4">
        <v>451457.11057695956</v>
      </c>
      <c r="D16" s="4">
        <v>602540.97629813442</v>
      </c>
      <c r="E16" s="224">
        <v>98170.658269075691</v>
      </c>
      <c r="F16" s="224">
        <v>700711.6345672101</v>
      </c>
      <c r="G16" s="103"/>
    </row>
    <row r="17" spans="1:17">
      <c r="A17" s="5">
        <v>2004</v>
      </c>
      <c r="B17" s="4">
        <v>1165836.9525041052</v>
      </c>
      <c r="C17" s="4">
        <v>512972.65572483692</v>
      </c>
      <c r="D17" s="4">
        <v>652864.2967792683</v>
      </c>
      <c r="E17" s="224">
        <v>107580.47080163681</v>
      </c>
      <c r="F17" s="224">
        <v>760444.76758090511</v>
      </c>
      <c r="G17" s="103"/>
    </row>
    <row r="18" spans="1:17">
      <c r="A18" s="5">
        <v>2005</v>
      </c>
      <c r="B18" s="4">
        <v>1263937.2906292202</v>
      </c>
      <c r="C18" s="4">
        <v>557589.07438462717</v>
      </c>
      <c r="D18" s="4">
        <v>706348.2162445921</v>
      </c>
      <c r="E18" s="224">
        <v>118246.34040333983</v>
      </c>
      <c r="F18" s="224">
        <v>824594.55664793192</v>
      </c>
      <c r="G18" s="103"/>
    </row>
    <row r="19" spans="1:17">
      <c r="A19" s="5">
        <v>2006</v>
      </c>
      <c r="B19" s="4">
        <v>1369194.6535846242</v>
      </c>
      <c r="C19" s="4">
        <v>609121.20255892014</v>
      </c>
      <c r="D19" s="4">
        <v>760073.4510257045</v>
      </c>
      <c r="E19" s="224">
        <v>137624.26005425426</v>
      </c>
      <c r="F19" s="224">
        <v>897697.71107995883</v>
      </c>
      <c r="G19" s="103"/>
    </row>
    <row r="20" spans="1:17">
      <c r="A20" s="5">
        <v>2007</v>
      </c>
      <c r="B20" s="4">
        <v>1539710.9109314797</v>
      </c>
      <c r="C20" s="4">
        <v>688690.30003597867</v>
      </c>
      <c r="D20" s="4">
        <v>851020.61089550145</v>
      </c>
      <c r="E20" s="224">
        <v>154260.66840818321</v>
      </c>
      <c r="F20" s="224">
        <v>1005281.2793036846</v>
      </c>
      <c r="G20" s="103"/>
    </row>
    <row r="21" spans="1:17" s="1" customFormat="1" ht="12.75">
      <c r="A21" s="5">
        <v>2008</v>
      </c>
      <c r="B21" s="4">
        <v>1755053.2200443021</v>
      </c>
      <c r="C21" s="4">
        <v>808929.84300917434</v>
      </c>
      <c r="D21" s="4">
        <v>946123.37703512702</v>
      </c>
      <c r="E21" s="224">
        <v>166193.76499687001</v>
      </c>
      <c r="F21" s="224">
        <v>1112317.142031997</v>
      </c>
      <c r="G21" s="103"/>
      <c r="H21" s="55"/>
      <c r="K21" s="172"/>
      <c r="L21" s="172"/>
      <c r="M21" s="172"/>
      <c r="N21" s="172"/>
      <c r="O21" s="172"/>
      <c r="P21" s="172"/>
      <c r="Q21" s="172"/>
    </row>
    <row r="22" spans="1:17" s="1" customFormat="1" ht="12.75">
      <c r="A22" s="5">
        <v>2009</v>
      </c>
      <c r="B22" s="4">
        <v>1868940.5014634086</v>
      </c>
      <c r="C22" s="4">
        <v>874819.32233093097</v>
      </c>
      <c r="D22" s="4">
        <v>994121.1791324782</v>
      </c>
      <c r="E22" s="224">
        <v>177485.28157962943</v>
      </c>
      <c r="F22" s="224">
        <v>1171606.4607121076</v>
      </c>
      <c r="G22" s="103"/>
      <c r="H22" s="55"/>
      <c r="K22" s="172"/>
      <c r="L22" s="172"/>
      <c r="M22" s="172"/>
      <c r="N22" s="172"/>
      <c r="O22" s="172"/>
      <c r="P22" s="172"/>
      <c r="Q22" s="172"/>
    </row>
    <row r="23" spans="1:17" s="1" customFormat="1" ht="12.75">
      <c r="A23" s="5">
        <v>2010</v>
      </c>
      <c r="B23" s="4">
        <v>1932704.8348764498</v>
      </c>
      <c r="C23" s="4">
        <v>863061.86990386457</v>
      </c>
      <c r="D23" s="4">
        <v>1069642.9649725857</v>
      </c>
      <c r="E23" s="224">
        <v>186592.304482993</v>
      </c>
      <c r="F23" s="224">
        <v>1256235.2694555786</v>
      </c>
      <c r="G23" s="103"/>
      <c r="H23" s="55"/>
      <c r="K23" s="172"/>
      <c r="L23" s="172"/>
      <c r="M23" s="172"/>
      <c r="N23" s="172"/>
      <c r="O23" s="172"/>
      <c r="P23" s="172"/>
      <c r="Q23" s="172"/>
    </row>
    <row r="24" spans="1:17" ht="12.75">
      <c r="A24" s="5">
        <v>2011</v>
      </c>
      <c r="B24" s="225">
        <v>2063020.0902460923</v>
      </c>
      <c r="C24" s="225">
        <v>938587.89131012408</v>
      </c>
      <c r="D24" s="226">
        <v>1124432.1989359693</v>
      </c>
      <c r="E24" s="224">
        <v>184565.70712216443</v>
      </c>
      <c r="F24" s="224">
        <v>1308997.9060581336</v>
      </c>
      <c r="G24" s="103"/>
      <c r="H24" s="55"/>
    </row>
    <row r="25" spans="1:17" ht="12.75">
      <c r="A25" s="5">
        <v>2012</v>
      </c>
      <c r="B25" s="226">
        <v>2079510.8143926421</v>
      </c>
      <c r="C25" s="226">
        <v>933425.42537924135</v>
      </c>
      <c r="D25" s="226">
        <v>1146085.3890134005</v>
      </c>
      <c r="E25" s="224">
        <v>178791.98487086099</v>
      </c>
      <c r="F25" s="224">
        <v>1324877.3738842616</v>
      </c>
      <c r="G25" s="103"/>
      <c r="H25" s="55"/>
    </row>
    <row r="26" spans="1:17" ht="12.75">
      <c r="A26" s="5">
        <v>2013</v>
      </c>
      <c r="B26" s="226">
        <v>2155844.7269460564</v>
      </c>
      <c r="C26" s="226">
        <v>978573.14593666582</v>
      </c>
      <c r="D26" s="226">
        <v>1177271.5810093896</v>
      </c>
      <c r="E26" s="61">
        <v>174975.25772103708</v>
      </c>
      <c r="F26" s="61">
        <v>1352246.8387304267</v>
      </c>
      <c r="G26" s="103"/>
      <c r="H26" s="55"/>
    </row>
    <row r="27" spans="1:17" ht="12.75">
      <c r="A27" s="5">
        <v>2014</v>
      </c>
      <c r="B27" s="226">
        <v>2168668.9260691428</v>
      </c>
      <c r="C27" s="226">
        <v>966393.27879627212</v>
      </c>
      <c r="D27" s="226">
        <v>1202275.6472728699</v>
      </c>
      <c r="E27" s="61">
        <v>200220.45935440692</v>
      </c>
      <c r="F27" s="61">
        <v>1402496.1066272769</v>
      </c>
      <c r="G27" s="103"/>
      <c r="H27" s="55"/>
    </row>
    <row r="28" spans="1:17">
      <c r="A28" s="5">
        <v>2015</v>
      </c>
      <c r="B28" s="226">
        <v>2236225.0746212034</v>
      </c>
      <c r="C28" s="226">
        <v>992157.62247253256</v>
      </c>
      <c r="D28" s="226">
        <v>1244067.452148671</v>
      </c>
      <c r="E28" s="61">
        <v>200734.51200093099</v>
      </c>
      <c r="F28" s="61">
        <v>1444801.964149602</v>
      </c>
      <c r="G28" s="103"/>
    </row>
    <row r="29" spans="1:17" s="148" customFormat="1">
      <c r="A29" s="5">
        <v>2016</v>
      </c>
      <c r="B29" s="226">
        <v>2301826.4185453351</v>
      </c>
      <c r="C29" s="226">
        <v>1014706.2080568469</v>
      </c>
      <c r="D29" s="226">
        <v>1287120.2104884882</v>
      </c>
      <c r="E29" s="61">
        <v>201183.10411901801</v>
      </c>
      <c r="F29" s="61">
        <v>1488303.3146075062</v>
      </c>
      <c r="G29" s="103"/>
      <c r="K29" s="173"/>
      <c r="L29" s="173"/>
      <c r="M29" s="173"/>
      <c r="N29" s="173"/>
      <c r="O29" s="173"/>
      <c r="P29" s="173"/>
      <c r="Q29" s="173"/>
    </row>
    <row r="30" spans="1:17" s="148" customFormat="1">
      <c r="A30" s="5">
        <v>2017</v>
      </c>
      <c r="B30" s="4">
        <v>2389035.4791772291</v>
      </c>
      <c r="C30" s="4">
        <v>1037449.9107710012</v>
      </c>
      <c r="D30" s="226">
        <v>1351585.568406228</v>
      </c>
      <c r="E30" s="61">
        <v>227470.22482448001</v>
      </c>
      <c r="F30" s="61">
        <v>1579055.793230708</v>
      </c>
      <c r="G30" s="103"/>
      <c r="K30" s="173"/>
      <c r="L30" s="173"/>
      <c r="M30" s="173"/>
      <c r="N30" s="173"/>
      <c r="O30" s="173"/>
      <c r="P30" s="173"/>
      <c r="Q30" s="173"/>
    </row>
    <row r="31" spans="1:17">
      <c r="A31" s="213">
        <v>2018</v>
      </c>
      <c r="B31" s="214">
        <v>2484105.3544000001</v>
      </c>
      <c r="C31" s="214">
        <v>1054700.8923249301</v>
      </c>
      <c r="D31" s="214">
        <v>1429404.46207506</v>
      </c>
      <c r="E31" s="217">
        <v>231416</v>
      </c>
      <c r="F31" s="218">
        <v>1660820.46207506</v>
      </c>
    </row>
    <row r="32" spans="1:17">
      <c r="A32" s="213">
        <v>2019</v>
      </c>
      <c r="B32" s="214">
        <v>2522272.4405800002</v>
      </c>
      <c r="C32" s="214">
        <v>1040001.85954</v>
      </c>
      <c r="D32" s="214">
        <v>1482270.5810400001</v>
      </c>
      <c r="E32" s="217">
        <v>229766.2</v>
      </c>
      <c r="F32" s="218">
        <v>1712036.78104</v>
      </c>
    </row>
    <row r="33" spans="1:6">
      <c r="A33" s="213">
        <v>2020</v>
      </c>
      <c r="B33" s="214">
        <v>2463943.5494300001</v>
      </c>
      <c r="C33" s="214">
        <v>1006740.0568</v>
      </c>
      <c r="D33" s="214">
        <v>1457203.49263</v>
      </c>
      <c r="E33" s="217">
        <v>198781</v>
      </c>
      <c r="F33" s="218">
        <v>1655984.49263</v>
      </c>
    </row>
    <row r="34" spans="1:6">
      <c r="A34" s="213">
        <v>2021</v>
      </c>
      <c r="B34" s="214">
        <v>2791808.0026199999</v>
      </c>
      <c r="C34" s="214">
        <v>1196340.2690600001</v>
      </c>
      <c r="D34" s="214">
        <v>1595467.7335600001</v>
      </c>
      <c r="E34" s="217">
        <v>271206</v>
      </c>
      <c r="F34" s="218">
        <v>1866673.7335600001</v>
      </c>
    </row>
    <row r="35" spans="1:6">
      <c r="A35" s="213">
        <v>2022</v>
      </c>
      <c r="B35" s="214">
        <v>3138570.85721</v>
      </c>
      <c r="C35" s="214">
        <v>1285087.05357</v>
      </c>
      <c r="D35" s="214">
        <v>1853483.8036400001</v>
      </c>
      <c r="E35" s="217">
        <v>296257</v>
      </c>
      <c r="F35" s="218">
        <v>2149740.8036400001</v>
      </c>
    </row>
    <row r="36" spans="1:6">
      <c r="A36" s="213" t="s">
        <v>140</v>
      </c>
      <c r="B36" s="214">
        <v>3385789.2261142</v>
      </c>
      <c r="C36" s="214">
        <v>1319266.3120794401</v>
      </c>
      <c r="D36" s="214">
        <v>2066522.9140347601</v>
      </c>
      <c r="E36" s="217">
        <v>303383</v>
      </c>
      <c r="F36" s="218">
        <v>2369905.9140347601</v>
      </c>
    </row>
    <row r="37" spans="1:6">
      <c r="A37" s="216" t="s">
        <v>141</v>
      </c>
      <c r="B37" s="163"/>
      <c r="C37" s="163"/>
      <c r="D37" s="163"/>
      <c r="E37" s="137"/>
      <c r="F37" s="163"/>
    </row>
    <row r="38" spans="1:6">
      <c r="B38" s="57"/>
      <c r="C38" s="57"/>
      <c r="D38" s="57"/>
      <c r="E38" s="57"/>
    </row>
    <row r="39" spans="1:6">
      <c r="B39" s="56"/>
      <c r="C39" s="56"/>
      <c r="D39" s="56"/>
      <c r="E39" s="56"/>
    </row>
    <row r="41" spans="1:6">
      <c r="D41" s="56"/>
    </row>
    <row r="42" spans="1:6">
      <c r="B42" s="59"/>
      <c r="C42" s="59"/>
      <c r="D42" s="59"/>
      <c r="E42" s="59"/>
    </row>
    <row r="43" spans="1:6">
      <c r="C43" s="59"/>
      <c r="D43" s="59"/>
      <c r="E43" s="59"/>
    </row>
    <row r="44" spans="1:6">
      <c r="B44" s="59"/>
      <c r="C44" s="59"/>
      <c r="D44" s="59"/>
      <c r="E44" s="59"/>
    </row>
    <row r="45" spans="1:6">
      <c r="B45" s="59"/>
      <c r="C45" s="59"/>
      <c r="D45" s="59"/>
      <c r="E45" s="59"/>
    </row>
    <row r="46" spans="1:6">
      <c r="B46" s="59"/>
      <c r="C46" s="59"/>
      <c r="D46" s="59"/>
      <c r="E46" s="59"/>
    </row>
    <row r="47" spans="1:6">
      <c r="B47" s="59"/>
      <c r="C47" s="59"/>
      <c r="D47" s="59"/>
      <c r="E47" s="59"/>
    </row>
    <row r="48" spans="1:6">
      <c r="B48" s="58"/>
      <c r="C48" s="58"/>
      <c r="D48" s="58"/>
    </row>
    <row r="49" spans="2:4">
      <c r="B49" s="58"/>
      <c r="C49" s="58"/>
      <c r="D49" s="58"/>
    </row>
  </sheetData>
  <pageMargins left="0.75" right="0.75" top="1" bottom="1" header="0.5" footer="0.5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B2:AJ41"/>
  <sheetViews>
    <sheetView showGridLines="0" zoomScaleNormal="100" workbookViewId="0">
      <selection activeCell="J19" sqref="J19"/>
    </sheetView>
  </sheetViews>
  <sheetFormatPr defaultColWidth="9.140625" defaultRowHeight="15"/>
  <cols>
    <col min="1" max="1" width="2.5703125" style="12" customWidth="1"/>
    <col min="2" max="2" width="5.85546875" style="12" customWidth="1"/>
    <col min="3" max="3" width="10.140625" style="12" customWidth="1"/>
    <col min="4" max="4" width="52" style="12" customWidth="1"/>
    <col min="5" max="16" width="10.140625" style="12" customWidth="1"/>
    <col min="17" max="19" width="10" style="12" customWidth="1"/>
    <col min="20" max="21" width="10.5703125" style="12" customWidth="1"/>
    <col min="22" max="24" width="9.7109375" style="12" customWidth="1"/>
    <col min="25" max="25" width="9.7109375" style="122" customWidth="1"/>
    <col min="26" max="29" width="10" style="122" bestFit="1" customWidth="1"/>
    <col min="30" max="32" width="10" style="12" bestFit="1" customWidth="1"/>
    <col min="33" max="33" width="39.5703125" style="12" customWidth="1"/>
    <col min="34" max="34" width="10.7109375" style="12" bestFit="1" customWidth="1"/>
    <col min="35" max="35" width="13" bestFit="1" customWidth="1"/>
    <col min="36" max="36" width="9.85546875" bestFit="1" customWidth="1"/>
    <col min="37" max="16384" width="9.140625" style="12"/>
  </cols>
  <sheetData>
    <row r="2" spans="2:33">
      <c r="B2" s="13" t="s">
        <v>19</v>
      </c>
      <c r="C2" s="13"/>
    </row>
    <row r="3" spans="2:33">
      <c r="B3" s="13" t="s">
        <v>20</v>
      </c>
      <c r="C3" s="13"/>
      <c r="T3" s="14"/>
      <c r="U3" s="14"/>
      <c r="V3" s="14"/>
      <c r="W3" s="14"/>
      <c r="X3" s="14"/>
      <c r="Y3" s="125"/>
      <c r="Z3" s="125"/>
      <c r="AA3" s="125"/>
      <c r="AB3" s="125"/>
      <c r="AC3" s="125"/>
      <c r="AD3" s="14"/>
    </row>
    <row r="4" spans="2:33">
      <c r="B4" s="13" t="s">
        <v>148</v>
      </c>
      <c r="C4" s="13"/>
      <c r="T4" s="15"/>
      <c r="U4" s="15"/>
      <c r="V4" s="15"/>
      <c r="W4" s="15"/>
      <c r="X4" s="15"/>
      <c r="Y4" s="146"/>
      <c r="Z4" s="146"/>
      <c r="AA4" s="146"/>
      <c r="AB4" s="146"/>
      <c r="AC4" s="146"/>
      <c r="AD4" s="15"/>
    </row>
    <row r="5" spans="2:33">
      <c r="V5" s="21"/>
      <c r="W5" s="21"/>
      <c r="X5" s="138"/>
      <c r="Y5" s="167"/>
      <c r="Z5" s="149"/>
      <c r="AA5" s="227"/>
      <c r="AB5" s="227"/>
      <c r="AC5" s="227"/>
    </row>
    <row r="6" spans="2:33">
      <c r="B6" s="62"/>
      <c r="C6" s="1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21"/>
      <c r="R6" s="21"/>
      <c r="S6" s="21"/>
      <c r="T6" s="21"/>
      <c r="U6" s="21"/>
      <c r="X6" s="138"/>
      <c r="Y6" s="149"/>
      <c r="Z6" s="149"/>
    </row>
    <row r="7" spans="2:33" ht="15.75" thickBot="1">
      <c r="B7" s="62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G7" s="16" t="s">
        <v>146</v>
      </c>
    </row>
    <row r="8" spans="2:33" ht="15.75" thickBot="1">
      <c r="B8" s="17" t="s">
        <v>21</v>
      </c>
      <c r="C8" s="17" t="s">
        <v>87</v>
      </c>
      <c r="D8" s="289" t="s">
        <v>22</v>
      </c>
      <c r="E8" s="291" t="s">
        <v>90</v>
      </c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3"/>
      <c r="AG8" s="289" t="s">
        <v>23</v>
      </c>
    </row>
    <row r="9" spans="2:33" ht="15.75" thickBot="1">
      <c r="B9" s="18" t="s">
        <v>24</v>
      </c>
      <c r="C9" s="18" t="s">
        <v>88</v>
      </c>
      <c r="D9" s="290"/>
      <c r="E9" s="52">
        <v>1996</v>
      </c>
      <c r="F9" s="53">
        <v>1997</v>
      </c>
      <c r="G9" s="52">
        <v>1998</v>
      </c>
      <c r="H9" s="53">
        <v>1999</v>
      </c>
      <c r="I9" s="52">
        <v>2000</v>
      </c>
      <c r="J9" s="53">
        <v>2001</v>
      </c>
      <c r="K9" s="52">
        <v>2002</v>
      </c>
      <c r="L9" s="53">
        <v>2003</v>
      </c>
      <c r="M9" s="52">
        <v>2004</v>
      </c>
      <c r="N9" s="53">
        <v>2005</v>
      </c>
      <c r="O9" s="52">
        <v>2006</v>
      </c>
      <c r="P9" s="53">
        <v>2007</v>
      </c>
      <c r="Q9" s="52">
        <v>2008</v>
      </c>
      <c r="R9" s="53">
        <v>2009</v>
      </c>
      <c r="S9" s="53">
        <v>2010</v>
      </c>
      <c r="T9" s="53">
        <v>2011</v>
      </c>
      <c r="U9" s="53">
        <v>2012</v>
      </c>
      <c r="V9" s="54">
        <v>2013</v>
      </c>
      <c r="W9" s="54">
        <v>2014</v>
      </c>
      <c r="X9" s="54">
        <v>2015</v>
      </c>
      <c r="Y9" s="144">
        <v>2016</v>
      </c>
      <c r="Z9" s="144">
        <v>2017</v>
      </c>
      <c r="AA9" s="144">
        <v>2018</v>
      </c>
      <c r="AB9" s="144">
        <v>2019</v>
      </c>
      <c r="AC9" s="144">
        <v>2020</v>
      </c>
      <c r="AD9" s="144">
        <v>2021</v>
      </c>
      <c r="AE9" s="144">
        <v>2022</v>
      </c>
      <c r="AF9" s="144" t="s">
        <v>140</v>
      </c>
      <c r="AG9" s="290"/>
    </row>
    <row r="10" spans="2:33">
      <c r="B10" s="64" t="s">
        <v>25</v>
      </c>
      <c r="C10" s="96" t="s">
        <v>130</v>
      </c>
      <c r="D10" s="72" t="s">
        <v>100</v>
      </c>
      <c r="E10" s="179">
        <v>163815.93038094783</v>
      </c>
      <c r="F10" s="180">
        <v>150953.1550219956</v>
      </c>
      <c r="G10" s="180">
        <v>158895.19702405776</v>
      </c>
      <c r="H10" s="180">
        <v>165017.32422448057</v>
      </c>
      <c r="I10" s="180">
        <v>175299.93959589605</v>
      </c>
      <c r="J10" s="180">
        <v>180918.13786568094</v>
      </c>
      <c r="K10" s="180">
        <v>188582.0962223103</v>
      </c>
      <c r="L10" s="180">
        <v>206733.96856835019</v>
      </c>
      <c r="M10" s="180">
        <v>211070.95448659637</v>
      </c>
      <c r="N10" s="180">
        <v>211826.48926852716</v>
      </c>
      <c r="O10" s="180">
        <v>219101.39403284856</v>
      </c>
      <c r="P10" s="180">
        <v>232517.10995237462</v>
      </c>
      <c r="Q10" s="180">
        <v>255260.7527858903</v>
      </c>
      <c r="R10" s="180">
        <v>265307.18707358092</v>
      </c>
      <c r="S10" s="180">
        <v>301442.42831633799</v>
      </c>
      <c r="T10" s="180">
        <v>321302.40112804435</v>
      </c>
      <c r="U10" s="180">
        <v>337499.71194469463</v>
      </c>
      <c r="V10" s="180">
        <v>365835.46744537196</v>
      </c>
      <c r="W10" s="180">
        <v>382826.78567194816</v>
      </c>
      <c r="X10" s="180">
        <v>390620.67542057869</v>
      </c>
      <c r="Y10" s="181">
        <v>403189.91198041028</v>
      </c>
      <c r="Z10" s="181">
        <v>406409.92759995867</v>
      </c>
      <c r="AA10" s="181">
        <v>414745.74975000002</v>
      </c>
      <c r="AB10" s="181">
        <v>431792.38991000003</v>
      </c>
      <c r="AC10" s="181">
        <v>439962.19358999998</v>
      </c>
      <c r="AD10" s="181">
        <v>465570.66217000003</v>
      </c>
      <c r="AE10" s="181">
        <v>511510.73008000001</v>
      </c>
      <c r="AF10" s="181">
        <v>539802.59413493401</v>
      </c>
      <c r="AG10" s="39" t="s">
        <v>118</v>
      </c>
    </row>
    <row r="11" spans="2:33">
      <c r="B11" s="64" t="s">
        <v>26</v>
      </c>
      <c r="C11" s="96" t="s">
        <v>131</v>
      </c>
      <c r="D11" s="72" t="s">
        <v>73</v>
      </c>
      <c r="E11" s="182">
        <v>6526.0489924455869</v>
      </c>
      <c r="F11" s="118">
        <v>5665.1727166968249</v>
      </c>
      <c r="G11" s="118">
        <v>6295.4311549743525</v>
      </c>
      <c r="H11" s="118">
        <v>6681.2212073904057</v>
      </c>
      <c r="I11" s="118">
        <v>7426.0430107322209</v>
      </c>
      <c r="J11" s="118">
        <v>8889.9750208047517</v>
      </c>
      <c r="K11" s="118">
        <v>7572.4421488552434</v>
      </c>
      <c r="L11" s="118">
        <v>8502.8013579649887</v>
      </c>
      <c r="M11" s="118">
        <v>10403.803912566927</v>
      </c>
      <c r="N11" s="118">
        <v>16496.302572181201</v>
      </c>
      <c r="O11" s="118">
        <v>17772.54295764607</v>
      </c>
      <c r="P11" s="118">
        <v>23576.796643348378</v>
      </c>
      <c r="Q11" s="118">
        <v>32081.456963007629</v>
      </c>
      <c r="R11" s="118">
        <v>28613.311405326327</v>
      </c>
      <c r="S11" s="118">
        <v>48198.293097479895</v>
      </c>
      <c r="T11" s="118">
        <v>74057.29780378571</v>
      </c>
      <c r="U11" s="118">
        <v>106742.54394130317</v>
      </c>
      <c r="V11" s="118">
        <v>117772.76335195976</v>
      </c>
      <c r="W11" s="118">
        <v>117165.38927342111</v>
      </c>
      <c r="X11" s="118">
        <v>85060.03886558603</v>
      </c>
      <c r="Y11" s="183">
        <v>65088.425206675929</v>
      </c>
      <c r="Z11" s="183">
        <v>66671.16871610719</v>
      </c>
      <c r="AA11" s="183">
        <v>78345.901559999998</v>
      </c>
      <c r="AB11" s="183">
        <v>76488.002229999998</v>
      </c>
      <c r="AC11" s="183">
        <v>50761.812180000001</v>
      </c>
      <c r="AD11" s="183">
        <v>69951.432830000005</v>
      </c>
      <c r="AE11" s="183">
        <v>88645.068190000005</v>
      </c>
      <c r="AF11" s="183">
        <v>69715.973176162996</v>
      </c>
      <c r="AG11" s="67" t="s">
        <v>135</v>
      </c>
    </row>
    <row r="12" spans="2:33">
      <c r="B12" s="64" t="s">
        <v>27</v>
      </c>
      <c r="C12" s="96" t="s">
        <v>132</v>
      </c>
      <c r="D12" s="72" t="s">
        <v>101</v>
      </c>
      <c r="E12" s="182">
        <v>52809.900103547341</v>
      </c>
      <c r="F12" s="118">
        <v>52928.241107202761</v>
      </c>
      <c r="G12" s="118">
        <v>58876.230054401378</v>
      </c>
      <c r="H12" s="118">
        <v>61215.039422862174</v>
      </c>
      <c r="I12" s="118">
        <v>70428.098923109705</v>
      </c>
      <c r="J12" s="118">
        <v>69089.921255839246</v>
      </c>
      <c r="K12" s="118">
        <v>74604.391170991046</v>
      </c>
      <c r="L12" s="118">
        <v>92578.240831841933</v>
      </c>
      <c r="M12" s="118">
        <v>99709.321399547975</v>
      </c>
      <c r="N12" s="118">
        <v>113206.58983070718</v>
      </c>
      <c r="O12" s="118">
        <v>135937.51086923256</v>
      </c>
      <c r="P12" s="118">
        <v>169032.114260712</v>
      </c>
      <c r="Q12" s="118">
        <v>184747.22547816462</v>
      </c>
      <c r="R12" s="118">
        <v>196266.76727439874</v>
      </c>
      <c r="S12" s="118">
        <v>224328.22095749312</v>
      </c>
      <c r="T12" s="118">
        <v>246577.95003236167</v>
      </c>
      <c r="U12" s="118">
        <v>232122.2036874427</v>
      </c>
      <c r="V12" s="118">
        <v>236697.69582221642</v>
      </c>
      <c r="W12" s="118">
        <v>250523.76056519611</v>
      </c>
      <c r="X12" s="118">
        <v>257803.97364972523</v>
      </c>
      <c r="Y12" s="183">
        <v>260939.59314889205</v>
      </c>
      <c r="Z12" s="183">
        <v>272616.84586072969</v>
      </c>
      <c r="AA12" s="183">
        <v>287581.76464000001</v>
      </c>
      <c r="AB12" s="183">
        <v>292697.38170000003</v>
      </c>
      <c r="AC12" s="183">
        <v>299151.28424000001</v>
      </c>
      <c r="AD12" s="183">
        <v>343840.08692999999</v>
      </c>
      <c r="AE12" s="183">
        <v>405553.86007</v>
      </c>
      <c r="AF12" s="183">
        <v>395211.501129076</v>
      </c>
      <c r="AG12" s="67" t="s">
        <v>136</v>
      </c>
    </row>
    <row r="13" spans="2:33" ht="24.75">
      <c r="B13" s="64" t="s">
        <v>28</v>
      </c>
      <c r="C13" s="96">
        <v>35</v>
      </c>
      <c r="D13" s="72" t="s">
        <v>102</v>
      </c>
      <c r="E13" s="182">
        <v>13519.213690755256</v>
      </c>
      <c r="F13" s="118">
        <v>11284.254669951966</v>
      </c>
      <c r="G13" s="118">
        <v>11564.137358878004</v>
      </c>
      <c r="H13" s="118">
        <v>12337.601120885438</v>
      </c>
      <c r="I13" s="118">
        <v>20729.931959943297</v>
      </c>
      <c r="J13" s="118">
        <v>21899.191610028811</v>
      </c>
      <c r="K13" s="118">
        <v>20168.338282799323</v>
      </c>
      <c r="L13" s="118">
        <v>22437.782142625849</v>
      </c>
      <c r="M13" s="118">
        <v>27006.415177646948</v>
      </c>
      <c r="N13" s="118">
        <v>28268.208287106074</v>
      </c>
      <c r="O13" s="118">
        <v>28887.352220700632</v>
      </c>
      <c r="P13" s="118">
        <v>23277.428606670208</v>
      </c>
      <c r="Q13" s="118">
        <v>27257.116607810905</v>
      </c>
      <c r="R13" s="118">
        <v>31873.823510952447</v>
      </c>
      <c r="S13" s="118">
        <v>52295.125203569129</v>
      </c>
      <c r="T13" s="118">
        <v>35992.228717211641</v>
      </c>
      <c r="U13" s="118">
        <v>32863.196517435965</v>
      </c>
      <c r="V13" s="118">
        <v>38182.844352641005</v>
      </c>
      <c r="W13" s="118">
        <v>37372.648906740411</v>
      </c>
      <c r="X13" s="118">
        <v>56377.710672788613</v>
      </c>
      <c r="Y13" s="183">
        <v>62859.385822015392</v>
      </c>
      <c r="Z13" s="183">
        <v>43401.946595865171</v>
      </c>
      <c r="AA13" s="183">
        <v>62092.306850000001</v>
      </c>
      <c r="AB13" s="183">
        <v>50688.515936805998</v>
      </c>
      <c r="AC13" s="183">
        <v>47889.38725</v>
      </c>
      <c r="AD13" s="183">
        <v>52684.586027703801</v>
      </c>
      <c r="AE13" s="183">
        <v>58438.6003265541</v>
      </c>
      <c r="AF13" s="183">
        <v>80432.168609019296</v>
      </c>
      <c r="AG13" s="67" t="s">
        <v>119</v>
      </c>
    </row>
    <row r="14" spans="2:33" ht="24.75">
      <c r="B14" s="64" t="s">
        <v>29</v>
      </c>
      <c r="C14" s="96" t="s">
        <v>103</v>
      </c>
      <c r="D14" s="72" t="s">
        <v>104</v>
      </c>
      <c r="E14" s="182">
        <v>3634.9881229846924</v>
      </c>
      <c r="F14" s="118">
        <v>3604.4509803776559</v>
      </c>
      <c r="G14" s="118">
        <v>4134.1507319319426</v>
      </c>
      <c r="H14" s="118">
        <v>4419.8597800029384</v>
      </c>
      <c r="I14" s="118">
        <v>6064.6571716768203</v>
      </c>
      <c r="J14" s="118">
        <v>6344.5151401788244</v>
      </c>
      <c r="K14" s="118">
        <v>6573.2766492140208</v>
      </c>
      <c r="L14" s="118">
        <v>7008.6491034329792</v>
      </c>
      <c r="M14" s="118">
        <v>10418.113998033465</v>
      </c>
      <c r="N14" s="118">
        <v>12138.622266873723</v>
      </c>
      <c r="O14" s="118">
        <v>13149.660853020489</v>
      </c>
      <c r="P14" s="118">
        <v>15063.031989852807</v>
      </c>
      <c r="Q14" s="118">
        <v>14221.386281750292</v>
      </c>
      <c r="R14" s="118">
        <v>15127.304124340415</v>
      </c>
      <c r="S14" s="118">
        <v>20989.296293699877</v>
      </c>
      <c r="T14" s="118">
        <v>26098.584512819911</v>
      </c>
      <c r="U14" s="118">
        <v>19596.208776725092</v>
      </c>
      <c r="V14" s="118">
        <v>25793.795976971098</v>
      </c>
      <c r="W14" s="118">
        <v>20112.804493468633</v>
      </c>
      <c r="X14" s="118">
        <v>20511.736559281009</v>
      </c>
      <c r="Y14" s="183">
        <v>19139.633612970261</v>
      </c>
      <c r="Z14" s="183">
        <v>23025.930411050518</v>
      </c>
      <c r="AA14" s="183">
        <v>24837.840270000001</v>
      </c>
      <c r="AB14" s="183">
        <v>25777.160903193999</v>
      </c>
      <c r="AC14" s="183">
        <v>27216.242289999998</v>
      </c>
      <c r="AD14" s="183">
        <v>32987.439392296197</v>
      </c>
      <c r="AE14" s="183">
        <v>40863.817663445901</v>
      </c>
      <c r="AF14" s="183">
        <v>34656.319060812202</v>
      </c>
      <c r="AG14" s="67" t="s">
        <v>120</v>
      </c>
    </row>
    <row r="15" spans="2:33">
      <c r="B15" s="64" t="s">
        <v>30</v>
      </c>
      <c r="C15" s="96" t="s">
        <v>82</v>
      </c>
      <c r="D15" s="72" t="s">
        <v>41</v>
      </c>
      <c r="E15" s="182">
        <v>73012.806183223904</v>
      </c>
      <c r="F15" s="118">
        <v>66938.093216995272</v>
      </c>
      <c r="G15" s="118">
        <v>87011.067050107915</v>
      </c>
      <c r="H15" s="118">
        <v>120089.1328581509</v>
      </c>
      <c r="I15" s="118">
        <v>165727.13352508697</v>
      </c>
      <c r="J15" s="118">
        <v>213161.82307925163</v>
      </c>
      <c r="K15" s="118">
        <v>234154.80186189199</v>
      </c>
      <c r="L15" s="118">
        <v>256816.42547622428</v>
      </c>
      <c r="M15" s="118">
        <v>299799.91639970185</v>
      </c>
      <c r="N15" s="118">
        <v>329403.95127783483</v>
      </c>
      <c r="O15" s="118">
        <v>361907.88980627991</v>
      </c>
      <c r="P15" s="118">
        <v>395644.85876060789</v>
      </c>
      <c r="Q15" s="118">
        <v>478779.35125625203</v>
      </c>
      <c r="R15" s="118">
        <v>500860.66088255681</v>
      </c>
      <c r="S15" s="118">
        <v>396844.48785575805</v>
      </c>
      <c r="T15" s="118">
        <v>418653.82399637636</v>
      </c>
      <c r="U15" s="118">
        <v>397195.16586141096</v>
      </c>
      <c r="V15" s="118">
        <v>389881.8898244641</v>
      </c>
      <c r="W15" s="118">
        <v>340487.11538311536</v>
      </c>
      <c r="X15" s="118">
        <v>359126.06304010533</v>
      </c>
      <c r="Y15" s="183">
        <v>363984.15187516029</v>
      </c>
      <c r="Z15" s="183">
        <v>388504.88463425572</v>
      </c>
      <c r="AA15" s="183">
        <v>385602.69698000001</v>
      </c>
      <c r="AB15" s="183">
        <v>383452.94838999998</v>
      </c>
      <c r="AC15" s="183">
        <v>383820.87618000002</v>
      </c>
      <c r="AD15" s="183">
        <v>455437.96057</v>
      </c>
      <c r="AE15" s="183">
        <v>480772.64684</v>
      </c>
      <c r="AF15" s="183">
        <v>538721.4465202</v>
      </c>
      <c r="AG15" s="67" t="s">
        <v>42</v>
      </c>
    </row>
    <row r="16" spans="2:33" ht="24.75">
      <c r="B16" s="64" t="s">
        <v>31</v>
      </c>
      <c r="C16" s="96" t="s">
        <v>133</v>
      </c>
      <c r="D16" s="72" t="s">
        <v>105</v>
      </c>
      <c r="E16" s="182">
        <v>99495.421003173309</v>
      </c>
      <c r="F16" s="118">
        <v>101150.68636769352</v>
      </c>
      <c r="G16" s="118">
        <v>118296.31621394699</v>
      </c>
      <c r="H16" s="118">
        <v>146375.39255535978</v>
      </c>
      <c r="I16" s="118">
        <v>150056.61268087933</v>
      </c>
      <c r="J16" s="118">
        <v>156760.02170754335</v>
      </c>
      <c r="K16" s="118">
        <v>171759.15811488725</v>
      </c>
      <c r="L16" s="118">
        <v>158523.24877222267</v>
      </c>
      <c r="M16" s="118">
        <v>169050.97231062385</v>
      </c>
      <c r="N16" s="118">
        <v>173587.64232438747</v>
      </c>
      <c r="O16" s="118">
        <v>185272.45581904554</v>
      </c>
      <c r="P16" s="118">
        <v>205978.3739928712</v>
      </c>
      <c r="Q16" s="118">
        <v>220681.64591460658</v>
      </c>
      <c r="R16" s="118">
        <v>236909.67550353613</v>
      </c>
      <c r="S16" s="118">
        <v>252541.65904065839</v>
      </c>
      <c r="T16" s="118">
        <v>267050.69777740003</v>
      </c>
      <c r="U16" s="118">
        <v>271225.2291284948</v>
      </c>
      <c r="V16" s="118">
        <v>277425.25446629489</v>
      </c>
      <c r="W16" s="118">
        <v>284015.42320406809</v>
      </c>
      <c r="X16" s="118">
        <v>286082.88749901199</v>
      </c>
      <c r="Y16" s="183">
        <v>292912.74997450085</v>
      </c>
      <c r="Z16" s="183">
        <v>300608.52992416086</v>
      </c>
      <c r="AA16" s="183">
        <v>309917.24667999998</v>
      </c>
      <c r="AB16" s="183">
        <v>303374.13478000002</v>
      </c>
      <c r="AC16" s="183">
        <v>285495.22103999997</v>
      </c>
      <c r="AD16" s="183">
        <v>321074.02831999998</v>
      </c>
      <c r="AE16" s="183">
        <v>355186.86231</v>
      </c>
      <c r="AF16" s="183">
        <v>382558.13505978597</v>
      </c>
      <c r="AG16" s="67" t="s">
        <v>121</v>
      </c>
    </row>
    <row r="17" spans="2:33">
      <c r="B17" s="64" t="s">
        <v>32</v>
      </c>
      <c r="C17" s="96" t="s">
        <v>106</v>
      </c>
      <c r="D17" s="72" t="s">
        <v>107</v>
      </c>
      <c r="E17" s="182">
        <v>10372.394121406738</v>
      </c>
      <c r="F17" s="118">
        <v>11101.585196589336</v>
      </c>
      <c r="G17" s="118">
        <v>18219.51782364184</v>
      </c>
      <c r="H17" s="118">
        <v>22151.548424687462</v>
      </c>
      <c r="I17" s="118">
        <v>22617.374483353684</v>
      </c>
      <c r="J17" s="118">
        <v>23980.904438798698</v>
      </c>
      <c r="K17" s="118">
        <v>26999.335953923255</v>
      </c>
      <c r="L17" s="118">
        <v>23921.277243838449</v>
      </c>
      <c r="M17" s="118">
        <v>31866.372828283394</v>
      </c>
      <c r="N17" s="118">
        <v>37369.114200550575</v>
      </c>
      <c r="O17" s="118">
        <v>40438.785545510051</v>
      </c>
      <c r="P17" s="118">
        <v>52905.253561799254</v>
      </c>
      <c r="Q17" s="118">
        <v>62621.1941621023</v>
      </c>
      <c r="R17" s="118">
        <v>72255.25540792293</v>
      </c>
      <c r="S17" s="118">
        <v>80756.946369561963</v>
      </c>
      <c r="T17" s="118">
        <v>98415.109218426456</v>
      </c>
      <c r="U17" s="118">
        <v>89008.14078903159</v>
      </c>
      <c r="V17" s="118">
        <v>78373.480206107444</v>
      </c>
      <c r="W17" s="118">
        <v>66089.976292545034</v>
      </c>
      <c r="X17" s="118">
        <v>67743.904792206173</v>
      </c>
      <c r="Y17" s="183">
        <v>70670.045907867505</v>
      </c>
      <c r="Z17" s="183">
        <v>78390.239088833085</v>
      </c>
      <c r="AA17" s="183">
        <v>84488.476219999997</v>
      </c>
      <c r="AB17" s="183">
        <v>85565.615130000006</v>
      </c>
      <c r="AC17" s="183">
        <v>87731.821070000005</v>
      </c>
      <c r="AD17" s="183">
        <v>104193.50219</v>
      </c>
      <c r="AE17" s="183">
        <v>130276.9354</v>
      </c>
      <c r="AF17" s="183">
        <v>131430.349723233</v>
      </c>
      <c r="AG17" s="67" t="s">
        <v>122</v>
      </c>
    </row>
    <row r="18" spans="2:33">
      <c r="B18" s="64" t="s">
        <v>33</v>
      </c>
      <c r="C18" s="96" t="s">
        <v>134</v>
      </c>
      <c r="D18" s="72" t="s">
        <v>74</v>
      </c>
      <c r="E18" s="182">
        <v>21165.408613213214</v>
      </c>
      <c r="F18" s="118">
        <v>21898.805431635254</v>
      </c>
      <c r="G18" s="118">
        <v>24414.89707401536</v>
      </c>
      <c r="H18" s="118">
        <v>33421.960803876376</v>
      </c>
      <c r="I18" s="118">
        <v>28030.482610300074</v>
      </c>
      <c r="J18" s="118">
        <v>26753.431987095097</v>
      </c>
      <c r="K18" s="118">
        <v>25593.311297744276</v>
      </c>
      <c r="L18" s="118">
        <v>26171.265449075854</v>
      </c>
      <c r="M18" s="118">
        <v>27771.134869651985</v>
      </c>
      <c r="N18" s="118">
        <v>31984.002306002883</v>
      </c>
      <c r="O18" s="118">
        <v>32404.924304417738</v>
      </c>
      <c r="P18" s="118">
        <v>37435.808300756791</v>
      </c>
      <c r="Q18" s="118">
        <v>39281.651764655464</v>
      </c>
      <c r="R18" s="118">
        <v>43709.769742069868</v>
      </c>
      <c r="S18" s="118">
        <v>46702.158842302451</v>
      </c>
      <c r="T18" s="118">
        <v>41165.346198115789</v>
      </c>
      <c r="U18" s="118">
        <v>43737.12407725698</v>
      </c>
      <c r="V18" s="118">
        <v>42113.722764473037</v>
      </c>
      <c r="W18" s="118">
        <v>44455.086395877821</v>
      </c>
      <c r="X18" s="118">
        <v>50331.567280621603</v>
      </c>
      <c r="Y18" s="183">
        <v>57542.087349989204</v>
      </c>
      <c r="Z18" s="183">
        <v>64558.695774459971</v>
      </c>
      <c r="AA18" s="183">
        <v>70726.669840000002</v>
      </c>
      <c r="AB18" s="183">
        <v>80271.057690000001</v>
      </c>
      <c r="AC18" s="183">
        <v>58407.957479999997</v>
      </c>
      <c r="AD18" s="183">
        <v>84269.679879999996</v>
      </c>
      <c r="AE18" s="183">
        <v>102822.45194</v>
      </c>
      <c r="AF18" s="183">
        <v>137900.03355402299</v>
      </c>
      <c r="AG18" s="67" t="s">
        <v>76</v>
      </c>
    </row>
    <row r="19" spans="2:33">
      <c r="B19" s="64" t="s">
        <v>34</v>
      </c>
      <c r="C19" s="96" t="s">
        <v>108</v>
      </c>
      <c r="D19" s="72" t="s">
        <v>109</v>
      </c>
      <c r="E19" s="182">
        <v>6703.0682708667937</v>
      </c>
      <c r="F19" s="118">
        <v>9567.5931583378024</v>
      </c>
      <c r="G19" s="118">
        <v>13094.54706264097</v>
      </c>
      <c r="H19" s="118">
        <v>16748.255282152881</v>
      </c>
      <c r="I19" s="118">
        <v>18910.927285215897</v>
      </c>
      <c r="J19" s="118">
        <v>33604.412776482277</v>
      </c>
      <c r="K19" s="118">
        <v>44531.186444243292</v>
      </c>
      <c r="L19" s="118">
        <v>53082.516112694371</v>
      </c>
      <c r="M19" s="118">
        <v>60468.390337814002</v>
      </c>
      <c r="N19" s="118">
        <v>65876.246990347136</v>
      </c>
      <c r="O19" s="118">
        <v>68666.30373939118</v>
      </c>
      <c r="P19" s="118">
        <v>79456.123755742607</v>
      </c>
      <c r="Q19" s="118">
        <v>88312.249432174009</v>
      </c>
      <c r="R19" s="118">
        <v>96675.17476151968</v>
      </c>
      <c r="S19" s="118">
        <v>94243.55313110241</v>
      </c>
      <c r="T19" s="118">
        <v>97737.724126314861</v>
      </c>
      <c r="U19" s="118">
        <v>94053.250469233375</v>
      </c>
      <c r="V19" s="118">
        <v>94584.518555942894</v>
      </c>
      <c r="W19" s="118">
        <v>93220.654344107214</v>
      </c>
      <c r="X19" s="118">
        <v>100628.30977404643</v>
      </c>
      <c r="Y19" s="183">
        <v>109661.15967777678</v>
      </c>
      <c r="Z19" s="183">
        <v>111424.42048530777</v>
      </c>
      <c r="AA19" s="183">
        <v>101057.55677</v>
      </c>
      <c r="AB19" s="183">
        <v>106541.37883</v>
      </c>
      <c r="AC19" s="183">
        <v>120980.03014</v>
      </c>
      <c r="AD19" s="183">
        <v>132154.68382000001</v>
      </c>
      <c r="AE19" s="183">
        <v>133900.44536000001</v>
      </c>
      <c r="AF19" s="183">
        <v>141327.349271304</v>
      </c>
      <c r="AG19" s="67" t="s">
        <v>123</v>
      </c>
    </row>
    <row r="20" spans="2:33">
      <c r="B20" s="64" t="s">
        <v>35</v>
      </c>
      <c r="C20" s="96" t="s">
        <v>83</v>
      </c>
      <c r="D20" s="72" t="s">
        <v>110</v>
      </c>
      <c r="E20" s="182">
        <v>3918.265616480116</v>
      </c>
      <c r="F20" s="118">
        <v>724.82827751404943</v>
      </c>
      <c r="G20" s="118">
        <v>2280.4573326880704</v>
      </c>
      <c r="H20" s="118">
        <v>6388.2308397616489</v>
      </c>
      <c r="I20" s="118">
        <v>10544.071577165767</v>
      </c>
      <c r="J20" s="118">
        <v>13362.743402453596</v>
      </c>
      <c r="K20" s="118">
        <v>13479.576966707333</v>
      </c>
      <c r="L20" s="118">
        <v>16901.408202130806</v>
      </c>
      <c r="M20" s="118">
        <v>20150.168194193851</v>
      </c>
      <c r="N20" s="118">
        <v>26433.095787462273</v>
      </c>
      <c r="O20" s="118">
        <v>29268.192776221342</v>
      </c>
      <c r="P20" s="118">
        <v>36284.50742486056</v>
      </c>
      <c r="Q20" s="118">
        <v>46082.062132971536</v>
      </c>
      <c r="R20" s="118">
        <v>41110.514547828534</v>
      </c>
      <c r="S20" s="118">
        <v>45738.786885352572</v>
      </c>
      <c r="T20" s="118">
        <v>50842.406436139274</v>
      </c>
      <c r="U20" s="118">
        <v>50480.781246667648</v>
      </c>
      <c r="V20" s="118">
        <v>49230.923147814538</v>
      </c>
      <c r="W20" s="118">
        <v>55132.012126862137</v>
      </c>
      <c r="X20" s="118">
        <v>60680.573810913964</v>
      </c>
      <c r="Y20" s="183">
        <v>57524.948173514334</v>
      </c>
      <c r="Z20" s="183">
        <v>60747.35698796517</v>
      </c>
      <c r="AA20" s="183">
        <v>60483.588889999999</v>
      </c>
      <c r="AB20" s="183">
        <v>62077.210959999997</v>
      </c>
      <c r="AC20" s="183">
        <v>60896.031589999999</v>
      </c>
      <c r="AD20" s="183">
        <v>68760.190159999998</v>
      </c>
      <c r="AE20" s="183">
        <v>74212.256899999993</v>
      </c>
      <c r="AF20" s="183">
        <v>83428.312764050002</v>
      </c>
      <c r="AG20" s="67" t="s">
        <v>77</v>
      </c>
    </row>
    <row r="21" spans="2:33">
      <c r="B21" s="64" t="s">
        <v>36</v>
      </c>
      <c r="C21" s="96">
        <v>68</v>
      </c>
      <c r="D21" s="72" t="s">
        <v>129</v>
      </c>
      <c r="E21" s="182">
        <v>21771.055027487146</v>
      </c>
      <c r="F21" s="118">
        <v>25888.059582809015</v>
      </c>
      <c r="G21" s="118">
        <v>31647.044003638119</v>
      </c>
      <c r="H21" s="118">
        <v>35639.405572070304</v>
      </c>
      <c r="I21" s="118">
        <v>42804.170865649379</v>
      </c>
      <c r="J21" s="118">
        <v>49350.374915224253</v>
      </c>
      <c r="K21" s="118">
        <v>52320.121901735394</v>
      </c>
      <c r="L21" s="118">
        <v>54980.859521039492</v>
      </c>
      <c r="M21" s="118">
        <v>60037.519639372273</v>
      </c>
      <c r="N21" s="118">
        <v>65987.626413846287</v>
      </c>
      <c r="O21" s="118">
        <v>71329.643148015937</v>
      </c>
      <c r="P21" s="118">
        <v>77029.848187268595</v>
      </c>
      <c r="Q21" s="118">
        <v>83410.951759548581</v>
      </c>
      <c r="R21" s="118">
        <v>86544.684763120895</v>
      </c>
      <c r="S21" s="118">
        <v>87703.152292765706</v>
      </c>
      <c r="T21" s="118">
        <v>89584.022854369148</v>
      </c>
      <c r="U21" s="118">
        <v>91660.680988184104</v>
      </c>
      <c r="V21" s="118">
        <v>98286.804576587907</v>
      </c>
      <c r="W21" s="118">
        <v>96463.33080931993</v>
      </c>
      <c r="X21" s="118">
        <v>96910.773372706986</v>
      </c>
      <c r="Y21" s="183">
        <v>98417.39781286483</v>
      </c>
      <c r="Z21" s="183">
        <v>101851.11072710156</v>
      </c>
      <c r="AA21" s="183">
        <v>101967.51681</v>
      </c>
      <c r="AB21" s="183">
        <v>110041.72636</v>
      </c>
      <c r="AC21" s="183">
        <v>114953.84047</v>
      </c>
      <c r="AD21" s="183">
        <v>129593.4203</v>
      </c>
      <c r="AE21" s="183">
        <v>134873.93018</v>
      </c>
      <c r="AF21" s="183">
        <v>138297.11512460801</v>
      </c>
      <c r="AG21" s="67" t="s">
        <v>78</v>
      </c>
    </row>
    <row r="22" spans="2:33">
      <c r="B22" s="64" t="s">
        <v>37</v>
      </c>
      <c r="C22" s="96" t="s">
        <v>111</v>
      </c>
      <c r="D22" s="72" t="s">
        <v>112</v>
      </c>
      <c r="E22" s="182">
        <v>2952.6240691539497</v>
      </c>
      <c r="F22" s="118">
        <v>3087.2094783186076</v>
      </c>
      <c r="G22" s="118">
        <v>5509.1377621761421</v>
      </c>
      <c r="H22" s="118">
        <v>7369.4713150963335</v>
      </c>
      <c r="I22" s="118">
        <v>9431.7669857286419</v>
      </c>
      <c r="J22" s="118">
        <v>11309.896988053937</v>
      </c>
      <c r="K22" s="118">
        <v>16291.65593450664</v>
      </c>
      <c r="L22" s="118">
        <v>17797.746268938594</v>
      </c>
      <c r="M22" s="118">
        <v>18748.009091857479</v>
      </c>
      <c r="N22" s="118">
        <v>19881.44433710149</v>
      </c>
      <c r="O22" s="118">
        <v>25397.808626915623</v>
      </c>
      <c r="P22" s="118">
        <v>30106.445594819805</v>
      </c>
      <c r="Q22" s="118">
        <v>34574.598130287035</v>
      </c>
      <c r="R22" s="118">
        <v>44718.82429399914</v>
      </c>
      <c r="S22" s="118">
        <v>45700.741296666871</v>
      </c>
      <c r="T22" s="118">
        <v>47101.053073988602</v>
      </c>
      <c r="U22" s="118">
        <v>55509.508098895269</v>
      </c>
      <c r="V22" s="118">
        <v>64771.927431183482</v>
      </c>
      <c r="W22" s="118">
        <v>76708.4472882337</v>
      </c>
      <c r="X22" s="118">
        <v>79756.091421408026</v>
      </c>
      <c r="Y22" s="183">
        <v>87200.512000044531</v>
      </c>
      <c r="Z22" s="183">
        <v>109077.90942967257</v>
      </c>
      <c r="AA22" s="183">
        <v>119067.4203</v>
      </c>
      <c r="AB22" s="183">
        <v>109987.02895000001</v>
      </c>
      <c r="AC22" s="183">
        <v>96501.244630000001</v>
      </c>
      <c r="AD22" s="183">
        <v>93956.778789999997</v>
      </c>
      <c r="AE22" s="183">
        <v>119108.61238999999</v>
      </c>
      <c r="AF22" s="183">
        <v>126227.669528278</v>
      </c>
      <c r="AG22" s="67" t="s">
        <v>124</v>
      </c>
    </row>
    <row r="23" spans="2:33">
      <c r="B23" s="64" t="s">
        <v>38</v>
      </c>
      <c r="C23" s="96" t="s">
        <v>84</v>
      </c>
      <c r="D23" s="72" t="s">
        <v>113</v>
      </c>
      <c r="E23" s="182">
        <v>3432.6364059452244</v>
      </c>
      <c r="F23" s="118">
        <v>3477.8015578766658</v>
      </c>
      <c r="G23" s="118">
        <v>6060.1209113688665</v>
      </c>
      <c r="H23" s="118">
        <v>7751.281237409381</v>
      </c>
      <c r="I23" s="118">
        <v>8523.1475571171122</v>
      </c>
      <c r="J23" s="118">
        <v>9660.0338306269587</v>
      </c>
      <c r="K23" s="118">
        <v>11891.199259607445</v>
      </c>
      <c r="L23" s="118">
        <v>11732.061559252081</v>
      </c>
      <c r="M23" s="118">
        <v>12549.791451471667</v>
      </c>
      <c r="N23" s="118">
        <v>13175.619936828736</v>
      </c>
      <c r="O23" s="118">
        <v>15610.244327808796</v>
      </c>
      <c r="P23" s="118">
        <v>19799.349555806253</v>
      </c>
      <c r="Q23" s="118">
        <v>24534.196679039214</v>
      </c>
      <c r="R23" s="118">
        <v>23934.642364232939</v>
      </c>
      <c r="S23" s="118">
        <v>26394.501080455881</v>
      </c>
      <c r="T23" s="118">
        <v>30792.734260941299</v>
      </c>
      <c r="U23" s="118">
        <v>47585.30762835333</v>
      </c>
      <c r="V23" s="118">
        <v>56976.836803277693</v>
      </c>
      <c r="W23" s="118">
        <v>63376.200095883978</v>
      </c>
      <c r="X23" s="118">
        <v>76021.131137360455</v>
      </c>
      <c r="Y23" s="183">
        <v>81511.126688913573</v>
      </c>
      <c r="Z23" s="183">
        <v>87031.490091464017</v>
      </c>
      <c r="AA23" s="183">
        <v>86448.360979999998</v>
      </c>
      <c r="AB23" s="183">
        <v>100911.73239</v>
      </c>
      <c r="AC23" s="183">
        <v>75162.864719999998</v>
      </c>
      <c r="AD23" s="183">
        <v>93816.519459999996</v>
      </c>
      <c r="AE23" s="183">
        <v>127337.79633</v>
      </c>
      <c r="AF23" s="183">
        <v>154272.86322364799</v>
      </c>
      <c r="AG23" s="67" t="s">
        <v>79</v>
      </c>
    </row>
    <row r="24" spans="2:33" ht="24.75">
      <c r="B24" s="64" t="s">
        <v>39</v>
      </c>
      <c r="C24" s="96">
        <v>84</v>
      </c>
      <c r="D24" s="72" t="s">
        <v>114</v>
      </c>
      <c r="E24" s="182">
        <v>22597.301146865731</v>
      </c>
      <c r="F24" s="118">
        <v>24982.956647668176</v>
      </c>
      <c r="G24" s="118">
        <v>29110.260775681574</v>
      </c>
      <c r="H24" s="118">
        <v>31181.864299774152</v>
      </c>
      <c r="I24" s="118">
        <v>28014.171311201488</v>
      </c>
      <c r="J24" s="118">
        <v>37035.300345187148</v>
      </c>
      <c r="K24" s="118">
        <v>45897.935098384398</v>
      </c>
      <c r="L24" s="118">
        <v>49742.246869155351</v>
      </c>
      <c r="M24" s="118">
        <v>54871.078778498166</v>
      </c>
      <c r="N24" s="118">
        <v>57381.295000940561</v>
      </c>
      <c r="O24" s="118">
        <v>57642.904899277739</v>
      </c>
      <c r="P24" s="118">
        <v>62055.610480083604</v>
      </c>
      <c r="Q24" s="118">
        <v>67167.243151757066</v>
      </c>
      <c r="R24" s="118">
        <v>75307.42755362844</v>
      </c>
      <c r="S24" s="118">
        <v>80976.229951058645</v>
      </c>
      <c r="T24" s="118">
        <v>85072.931590273583</v>
      </c>
      <c r="U24" s="118">
        <v>83688.227129524428</v>
      </c>
      <c r="V24" s="118">
        <v>86048.375996963383</v>
      </c>
      <c r="W24" s="118">
        <v>90640.078844514093</v>
      </c>
      <c r="X24" s="118">
        <v>94760.812247639711</v>
      </c>
      <c r="Y24" s="183">
        <v>109143.37385072962</v>
      </c>
      <c r="Z24" s="183">
        <v>105509.69684470161</v>
      </c>
      <c r="AA24" s="183">
        <v>112917.01504708</v>
      </c>
      <c r="AB24" s="183">
        <v>123406.625027858</v>
      </c>
      <c r="AC24" s="183">
        <v>128034.55171</v>
      </c>
      <c r="AD24" s="183">
        <v>133698.396993851</v>
      </c>
      <c r="AE24" s="183">
        <v>142926.43799177301</v>
      </c>
      <c r="AF24" s="183">
        <v>165609.853054782</v>
      </c>
      <c r="AG24" s="67" t="s">
        <v>80</v>
      </c>
    </row>
    <row r="25" spans="2:33">
      <c r="B25" s="64" t="s">
        <v>40</v>
      </c>
      <c r="C25" s="96">
        <v>85</v>
      </c>
      <c r="D25" s="72" t="s">
        <v>115</v>
      </c>
      <c r="E25" s="182">
        <v>6844.3184894490741</v>
      </c>
      <c r="F25" s="118">
        <v>7395.8230516379645</v>
      </c>
      <c r="G25" s="118">
        <v>9888.1067089093358</v>
      </c>
      <c r="H25" s="118">
        <v>12059.001804678868</v>
      </c>
      <c r="I25" s="118">
        <v>15013.666415702462</v>
      </c>
      <c r="J25" s="118">
        <v>17485.486202232027</v>
      </c>
      <c r="K25" s="118">
        <v>18655.984279886678</v>
      </c>
      <c r="L25" s="118">
        <v>20361.987912848152</v>
      </c>
      <c r="M25" s="118">
        <v>21970.123825535047</v>
      </c>
      <c r="N25" s="118">
        <v>24750.461973663198</v>
      </c>
      <c r="O25" s="118">
        <v>27076.780255112146</v>
      </c>
      <c r="P25" s="118">
        <v>30050.723132795687</v>
      </c>
      <c r="Q25" s="118">
        <v>35068.750286728849</v>
      </c>
      <c r="R25" s="118">
        <v>38528.079377019465</v>
      </c>
      <c r="S25" s="118">
        <v>42512.816607270106</v>
      </c>
      <c r="T25" s="118">
        <v>46275.218642421736</v>
      </c>
      <c r="U25" s="118">
        <v>51046.392079282668</v>
      </c>
      <c r="V25" s="118">
        <v>53879.055120088749</v>
      </c>
      <c r="W25" s="118">
        <v>53576.918246038025</v>
      </c>
      <c r="X25" s="118">
        <v>55017.945245097428</v>
      </c>
      <c r="Y25" s="183">
        <v>53296.159632012081</v>
      </c>
      <c r="Z25" s="183">
        <v>56521.237053699864</v>
      </c>
      <c r="AA25" s="183">
        <v>61054.78067</v>
      </c>
      <c r="AB25" s="183">
        <v>63927.207352142002</v>
      </c>
      <c r="AC25" s="183">
        <v>65055.419439999998</v>
      </c>
      <c r="AD25" s="183">
        <v>70184.6680627491</v>
      </c>
      <c r="AE25" s="183">
        <v>76689.905865227105</v>
      </c>
      <c r="AF25" s="183">
        <v>89714.361013474103</v>
      </c>
      <c r="AG25" s="67" t="s">
        <v>81</v>
      </c>
    </row>
    <row r="26" spans="2:33">
      <c r="B26" s="64" t="s">
        <v>43</v>
      </c>
      <c r="C26" s="96" t="s">
        <v>89</v>
      </c>
      <c r="D26" s="72" t="s">
        <v>75</v>
      </c>
      <c r="E26" s="182">
        <v>6714.5527328422431</v>
      </c>
      <c r="F26" s="118">
        <v>7198.437341730455</v>
      </c>
      <c r="G26" s="118">
        <v>8623.1315973390865</v>
      </c>
      <c r="H26" s="118">
        <v>13249.55027164099</v>
      </c>
      <c r="I26" s="118">
        <v>12565.60018958533</v>
      </c>
      <c r="J26" s="118">
        <v>13767.527125040928</v>
      </c>
      <c r="K26" s="118">
        <v>14193.122625205375</v>
      </c>
      <c r="L26" s="118">
        <v>15493.673351886906</v>
      </c>
      <c r="M26" s="118">
        <v>17315.366418185888</v>
      </c>
      <c r="N26" s="118">
        <v>18865.58412726453</v>
      </c>
      <c r="O26" s="118">
        <v>19807.208319006808</v>
      </c>
      <c r="P26" s="118">
        <v>23224.156491274975</v>
      </c>
      <c r="Q26" s="118">
        <v>27992.386100820579</v>
      </c>
      <c r="R26" s="118">
        <v>32626.530801800185</v>
      </c>
      <c r="S26" s="118">
        <v>40330.173350955352</v>
      </c>
      <c r="T26" s="118">
        <v>41393.533883314747</v>
      </c>
      <c r="U26" s="118">
        <v>42376.645588601612</v>
      </c>
      <c r="V26" s="118">
        <v>46699.947273718448</v>
      </c>
      <c r="W26" s="118">
        <v>53563.268222246181</v>
      </c>
      <c r="X26" s="118">
        <v>52151.471404484881</v>
      </c>
      <c r="Y26" s="183">
        <v>55051.73621202707</v>
      </c>
      <c r="Z26" s="183">
        <v>59035.732395889288</v>
      </c>
      <c r="AA26" s="183">
        <v>63529.346932920002</v>
      </c>
      <c r="AB26" s="183">
        <v>68575.528709999999</v>
      </c>
      <c r="AC26" s="183">
        <v>72981.917000000001</v>
      </c>
      <c r="AD26" s="183">
        <v>87229.547613400006</v>
      </c>
      <c r="AE26" s="183">
        <v>97880.617713</v>
      </c>
      <c r="AF26" s="183">
        <v>110083.015371154</v>
      </c>
      <c r="AG26" s="67" t="s">
        <v>125</v>
      </c>
    </row>
    <row r="27" spans="2:33">
      <c r="B27" s="64" t="s">
        <v>44</v>
      </c>
      <c r="C27" s="96" t="s">
        <v>85</v>
      </c>
      <c r="D27" s="72" t="s">
        <v>116</v>
      </c>
      <c r="E27" s="182">
        <v>2359.2588735926015</v>
      </c>
      <c r="F27" s="118">
        <v>2635.52939995826</v>
      </c>
      <c r="G27" s="118">
        <v>2998.7967003463436</v>
      </c>
      <c r="H27" s="118">
        <v>3121.2087578799274</v>
      </c>
      <c r="I27" s="118">
        <v>3985.4143674822521</v>
      </c>
      <c r="J27" s="118">
        <v>5563.6052942879369</v>
      </c>
      <c r="K27" s="118">
        <v>4942.0130690224814</v>
      </c>
      <c r="L27" s="118">
        <v>5654.3998793999945</v>
      </c>
      <c r="M27" s="118">
        <v>6372.1929233687997</v>
      </c>
      <c r="N27" s="118">
        <v>9140.4367386450467</v>
      </c>
      <c r="O27" s="118">
        <v>10361.618505429915</v>
      </c>
      <c r="P27" s="118">
        <v>14219.996124639885</v>
      </c>
      <c r="Q27" s="118">
        <v>18960.324622210508</v>
      </c>
      <c r="R27" s="118">
        <v>21124.35372293782</v>
      </c>
      <c r="S27" s="118">
        <v>22823.080609958677</v>
      </c>
      <c r="T27" s="118">
        <v>22224.998026645084</v>
      </c>
      <c r="U27" s="118">
        <v>17215.765624658561</v>
      </c>
      <c r="V27" s="118">
        <v>15465.175731766518</v>
      </c>
      <c r="W27" s="118">
        <v>23144.099273784515</v>
      </c>
      <c r="X27" s="118">
        <v>22222.479502060887</v>
      </c>
      <c r="Y27" s="183">
        <v>21909.938487318614</v>
      </c>
      <c r="Z27" s="183">
        <v>21840.654466925349</v>
      </c>
      <c r="AA27" s="183">
        <v>25418.229200000002</v>
      </c>
      <c r="AB27" s="183">
        <v>18057.14615</v>
      </c>
      <c r="AC27" s="183">
        <v>14420.051229999999</v>
      </c>
      <c r="AD27" s="183">
        <v>15507.12789</v>
      </c>
      <c r="AE27" s="183">
        <v>18006.33799</v>
      </c>
      <c r="AF27" s="183">
        <v>23394.153724548301</v>
      </c>
      <c r="AG27" s="67" t="s">
        <v>126</v>
      </c>
    </row>
    <row r="28" spans="2:33" ht="15.75" thickBot="1">
      <c r="B28" s="70" t="s">
        <v>45</v>
      </c>
      <c r="C28" s="66" t="s">
        <v>86</v>
      </c>
      <c r="D28" s="73" t="s">
        <v>117</v>
      </c>
      <c r="E28" s="182">
        <v>2510.957155064139</v>
      </c>
      <c r="F28" s="118">
        <v>2694.5170402198742</v>
      </c>
      <c r="G28" s="118">
        <v>3147.2367431765765</v>
      </c>
      <c r="H28" s="118">
        <v>3515.4975262912412</v>
      </c>
      <c r="I28" s="118">
        <v>4136.1654291458144</v>
      </c>
      <c r="J28" s="118">
        <v>5239.2142347402696</v>
      </c>
      <c r="K28" s="118">
        <v>5104.0928108527523</v>
      </c>
      <c r="L28" s="118">
        <v>5557.5282521710405</v>
      </c>
      <c r="M28" s="118">
        <v>6257.3064611552309</v>
      </c>
      <c r="N28" s="118">
        <v>8164.5569889493063</v>
      </c>
      <c r="O28" s="118">
        <v>9161.4325787435355</v>
      </c>
      <c r="P28" s="118">
        <v>12053.374115195051</v>
      </c>
      <c r="Q28" s="118">
        <v>14018.676534524117</v>
      </c>
      <c r="R28" s="118">
        <v>17446.514352637281</v>
      </c>
      <c r="S28" s="118">
        <v>22183.18369400323</v>
      </c>
      <c r="T28" s="118">
        <v>22682.027967142563</v>
      </c>
      <c r="U28" s="118">
        <v>15904.730815445506</v>
      </c>
      <c r="V28" s="118">
        <v>17824.248098212069</v>
      </c>
      <c r="W28" s="118">
        <v>19794.926631772301</v>
      </c>
      <c r="X28" s="118">
        <v>24416.928925580101</v>
      </c>
      <c r="Y28" s="183">
        <v>31784.081131651787</v>
      </c>
      <c r="Z28" s="183">
        <v>31807.702089081016</v>
      </c>
      <c r="AA28" s="183">
        <v>33822.886010000002</v>
      </c>
      <c r="AB28" s="183">
        <v>28639.64918</v>
      </c>
      <c r="AC28" s="183">
        <v>34520.803180000003</v>
      </c>
      <c r="AD28" s="183">
        <v>36897.291219999999</v>
      </c>
      <c r="AE28" s="183">
        <v>39563.543669999999</v>
      </c>
      <c r="AF28" s="183">
        <v>43006.012071103098</v>
      </c>
      <c r="AG28" s="67" t="s">
        <v>127</v>
      </c>
    </row>
    <row r="29" spans="2:33" ht="15.75" thickBot="1">
      <c r="B29" s="20"/>
      <c r="C29" s="48"/>
      <c r="D29" s="68" t="s">
        <v>46</v>
      </c>
      <c r="E29" s="184">
        <v>524156.14899944491</v>
      </c>
      <c r="F29" s="185">
        <v>513177.2002452091</v>
      </c>
      <c r="G29" s="185">
        <v>600065.78408392076</v>
      </c>
      <c r="H29" s="185">
        <v>708732.84730445175</v>
      </c>
      <c r="I29" s="185">
        <v>800309.37594497239</v>
      </c>
      <c r="J29" s="185">
        <v>904176.51721955067</v>
      </c>
      <c r="K29" s="185">
        <v>983314.04009276873</v>
      </c>
      <c r="L29" s="185">
        <v>1053998.0868750941</v>
      </c>
      <c r="M29" s="185">
        <v>1165836.9525041049</v>
      </c>
      <c r="N29" s="185">
        <v>1263937.2906292197</v>
      </c>
      <c r="O29" s="185">
        <v>1369194.6535846242</v>
      </c>
      <c r="P29" s="185">
        <v>1539710.9109314799</v>
      </c>
      <c r="Q29" s="185">
        <v>1755053.2200443018</v>
      </c>
      <c r="R29" s="185">
        <v>1868940.5014634093</v>
      </c>
      <c r="S29" s="185">
        <v>1932704.8348764505</v>
      </c>
      <c r="T29" s="185">
        <v>2063020.0902460928</v>
      </c>
      <c r="U29" s="185">
        <v>2079510.8143926428</v>
      </c>
      <c r="V29" s="185">
        <v>2155844.7269460554</v>
      </c>
      <c r="W29" s="185">
        <v>2168668.9260691428</v>
      </c>
      <c r="X29" s="185">
        <v>2236225.0746212034</v>
      </c>
      <c r="Y29" s="186">
        <v>2301826.418545336</v>
      </c>
      <c r="Z29" s="186">
        <v>2389035.4791772286</v>
      </c>
      <c r="AA29" s="186">
        <v>2484105.3544000001</v>
      </c>
      <c r="AB29" s="186">
        <v>2522272.4405800002</v>
      </c>
      <c r="AC29" s="186">
        <v>2463943.5494300001</v>
      </c>
      <c r="AD29" s="186">
        <v>2791808.0026199999</v>
      </c>
      <c r="AE29" s="186">
        <v>3138570.85721</v>
      </c>
      <c r="AF29" s="186">
        <v>3385789.2261142</v>
      </c>
      <c r="AG29" s="178" t="s">
        <v>47</v>
      </c>
    </row>
    <row r="30" spans="2:33">
      <c r="C30" s="230" t="s">
        <v>141</v>
      </c>
      <c r="AA30" s="149"/>
      <c r="AB30" s="149"/>
      <c r="AC30" s="149"/>
      <c r="AD30" s="138"/>
    </row>
    <row r="31" spans="2:33">
      <c r="AA31" s="149"/>
      <c r="AB31" s="149"/>
      <c r="AC31" s="149"/>
      <c r="AD31" s="138"/>
    </row>
    <row r="32" spans="2:33">
      <c r="AA32" s="149"/>
      <c r="AB32" s="149"/>
      <c r="AC32" s="149"/>
      <c r="AD32" s="149"/>
      <c r="AE32" s="149"/>
      <c r="AF32" s="149"/>
    </row>
    <row r="33" spans="27:30">
      <c r="AA33" s="149"/>
      <c r="AB33" s="149"/>
      <c r="AC33" s="149"/>
      <c r="AD33" s="138"/>
    </row>
    <row r="34" spans="27:30">
      <c r="AA34" s="149"/>
      <c r="AB34" s="149"/>
      <c r="AC34" s="149"/>
      <c r="AD34" s="138"/>
    </row>
    <row r="35" spans="27:30">
      <c r="AA35" s="149"/>
      <c r="AB35" s="149"/>
      <c r="AC35" s="149"/>
      <c r="AD35" s="138"/>
    </row>
    <row r="36" spans="27:30">
      <c r="AA36" s="149"/>
      <c r="AB36" s="149"/>
      <c r="AC36" s="149"/>
      <c r="AD36" s="138"/>
    </row>
    <row r="37" spans="27:30">
      <c r="AA37" s="149"/>
      <c r="AB37" s="149"/>
      <c r="AC37" s="149"/>
      <c r="AD37" s="138"/>
    </row>
    <row r="38" spans="27:30">
      <c r="AA38" s="149"/>
      <c r="AB38" s="149"/>
      <c r="AC38" s="149"/>
      <c r="AD38" s="138"/>
    </row>
    <row r="39" spans="27:30">
      <c r="AA39" s="149"/>
      <c r="AB39" s="149"/>
      <c r="AC39" s="149"/>
      <c r="AD39" s="138"/>
    </row>
    <row r="40" spans="27:30">
      <c r="AA40" s="149"/>
      <c r="AB40" s="149"/>
      <c r="AC40" s="149"/>
      <c r="AD40" s="138"/>
    </row>
    <row r="41" spans="27:30">
      <c r="AA41" s="149"/>
      <c r="AB41" s="149"/>
      <c r="AC41" s="149"/>
      <c r="AD41" s="138"/>
    </row>
  </sheetData>
  <mergeCells count="3">
    <mergeCell ref="D8:D9"/>
    <mergeCell ref="AG8:AG9"/>
    <mergeCell ref="E8:AF8"/>
  </mergeCells>
  <pageMargins left="0.27" right="0.17" top="0.53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2:AJ42"/>
  <sheetViews>
    <sheetView showGridLines="0" zoomScaleNormal="100" workbookViewId="0">
      <selection activeCell="F25" sqref="F25"/>
    </sheetView>
  </sheetViews>
  <sheetFormatPr defaultColWidth="9.140625" defaultRowHeight="15"/>
  <cols>
    <col min="1" max="1" width="2.5703125" style="12" customWidth="1"/>
    <col min="2" max="2" width="5.85546875" style="12" customWidth="1"/>
    <col min="3" max="3" width="10.140625" style="12" customWidth="1"/>
    <col min="4" max="4" width="51.85546875" style="12" customWidth="1"/>
    <col min="5" max="10" width="9.5703125" style="12" customWidth="1"/>
    <col min="11" max="16" width="9.140625" style="12" customWidth="1"/>
    <col min="17" max="19" width="8.7109375" style="12" customWidth="1"/>
    <col min="20" max="20" width="10.5703125" style="12" customWidth="1"/>
    <col min="21" max="21" width="10.42578125" style="12" customWidth="1"/>
    <col min="22" max="24" width="10.140625" style="12" customWidth="1"/>
    <col min="25" max="25" width="10.140625" style="122" customWidth="1"/>
    <col min="26" max="26" width="12.42578125" style="12" bestFit="1" customWidth="1"/>
    <col min="27" max="27" width="10.140625" style="122" customWidth="1"/>
    <col min="28" max="29" width="11.140625" style="12" customWidth="1"/>
    <col min="30" max="30" width="13.140625" style="12" customWidth="1"/>
    <col min="31" max="31" width="12.42578125" style="12" customWidth="1"/>
    <col min="32" max="32" width="11.85546875" style="12" customWidth="1"/>
    <col min="33" max="33" width="55.5703125" style="12" bestFit="1" customWidth="1"/>
    <col min="34" max="34" width="11" bestFit="1" customWidth="1"/>
    <col min="36" max="36" width="13.7109375" customWidth="1"/>
    <col min="37" max="16384" width="9.140625" style="12"/>
  </cols>
  <sheetData>
    <row r="2" spans="2:33">
      <c r="B2" s="13" t="s">
        <v>94</v>
      </c>
      <c r="C2" s="13"/>
    </row>
    <row r="3" spans="2:33">
      <c r="B3" s="13" t="s">
        <v>48</v>
      </c>
      <c r="C3" s="13"/>
      <c r="T3" s="14"/>
      <c r="U3" s="14"/>
      <c r="V3" s="14"/>
      <c r="W3" s="14"/>
      <c r="X3" s="14"/>
      <c r="Y3" s="125"/>
      <c r="Z3" s="14"/>
      <c r="AA3" s="125"/>
      <c r="AB3" s="14"/>
      <c r="AC3" s="14"/>
      <c r="AD3" s="14"/>
    </row>
    <row r="4" spans="2:33">
      <c r="B4" s="13" t="s">
        <v>147</v>
      </c>
      <c r="C4" s="13"/>
      <c r="T4" s="15"/>
      <c r="U4" s="15"/>
      <c r="V4" s="15"/>
      <c r="W4" s="15"/>
      <c r="X4" s="15"/>
      <c r="Y4" s="146"/>
      <c r="Z4" s="15"/>
      <c r="AA4" s="146"/>
      <c r="AB4" s="15"/>
      <c r="AC4" s="15"/>
      <c r="AD4" s="15"/>
    </row>
    <row r="5" spans="2:33">
      <c r="B5" s="62"/>
      <c r="C5" s="128"/>
      <c r="D5" s="60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AA5" s="227"/>
      <c r="AB5" s="16"/>
      <c r="AC5" s="16"/>
    </row>
    <row r="7" spans="2:33"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G7"/>
    </row>
    <row r="8" spans="2:33" ht="15.75" thickBot="1"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G8" s="16" t="s">
        <v>146</v>
      </c>
    </row>
    <row r="9" spans="2:33" ht="15.75" customHeight="1" thickBot="1">
      <c r="B9" s="17" t="s">
        <v>21</v>
      </c>
      <c r="C9" s="17" t="s">
        <v>87</v>
      </c>
      <c r="D9" s="296" t="s">
        <v>22</v>
      </c>
      <c r="E9" s="291" t="s">
        <v>90</v>
      </c>
      <c r="F9" s="292"/>
      <c r="G9" s="292"/>
      <c r="H9" s="292"/>
      <c r="I9" s="292"/>
      <c r="J9" s="292"/>
      <c r="K9" s="292"/>
      <c r="L9" s="292"/>
      <c r="M9" s="292"/>
      <c r="N9" s="292"/>
      <c r="O9" s="292"/>
      <c r="P9" s="292"/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2"/>
      <c r="AF9" s="293"/>
      <c r="AG9" s="298" t="s">
        <v>23</v>
      </c>
    </row>
    <row r="10" spans="2:33" ht="15.75" thickBot="1">
      <c r="B10" s="18" t="s">
        <v>24</v>
      </c>
      <c r="C10" s="18" t="s">
        <v>88</v>
      </c>
      <c r="D10" s="297"/>
      <c r="E10" s="52">
        <v>1996</v>
      </c>
      <c r="F10" s="53">
        <v>1997</v>
      </c>
      <c r="G10" s="52">
        <v>1998</v>
      </c>
      <c r="H10" s="53">
        <v>1999</v>
      </c>
      <c r="I10" s="52">
        <v>2000</v>
      </c>
      <c r="J10" s="53">
        <v>2001</v>
      </c>
      <c r="K10" s="52">
        <v>2002</v>
      </c>
      <c r="L10" s="53">
        <v>2003</v>
      </c>
      <c r="M10" s="52">
        <v>2004</v>
      </c>
      <c r="N10" s="53">
        <v>2005</v>
      </c>
      <c r="O10" s="52">
        <v>2006</v>
      </c>
      <c r="P10" s="53">
        <v>2007</v>
      </c>
      <c r="Q10" s="52">
        <v>2008</v>
      </c>
      <c r="R10" s="53">
        <v>2009</v>
      </c>
      <c r="S10" s="53">
        <v>2010</v>
      </c>
      <c r="T10" s="53">
        <v>2011</v>
      </c>
      <c r="U10" s="53">
        <v>2012</v>
      </c>
      <c r="V10" s="54">
        <v>2013</v>
      </c>
      <c r="W10" s="54">
        <v>2014</v>
      </c>
      <c r="X10" s="54">
        <v>2015</v>
      </c>
      <c r="Y10" s="54">
        <v>2016</v>
      </c>
      <c r="Z10" s="54">
        <v>2017</v>
      </c>
      <c r="AA10" s="54">
        <v>2018</v>
      </c>
      <c r="AB10" s="54">
        <v>2019</v>
      </c>
      <c r="AC10" s="54">
        <v>2020</v>
      </c>
      <c r="AD10" s="54">
        <v>2021</v>
      </c>
      <c r="AE10" s="54">
        <v>2022</v>
      </c>
      <c r="AF10" s="54" t="s">
        <v>140</v>
      </c>
      <c r="AG10" s="299"/>
    </row>
    <row r="11" spans="2:33">
      <c r="B11" s="64" t="s">
        <v>25</v>
      </c>
      <c r="C11" s="96" t="s">
        <v>130</v>
      </c>
      <c r="D11" s="72" t="s">
        <v>100</v>
      </c>
      <c r="E11" s="179">
        <v>50377.412077007277</v>
      </c>
      <c r="F11" s="180">
        <v>53571.186560045971</v>
      </c>
      <c r="G11" s="180">
        <v>55670.925433667842</v>
      </c>
      <c r="H11" s="180">
        <v>57886.070653620147</v>
      </c>
      <c r="I11" s="180">
        <v>60810.365800905958</v>
      </c>
      <c r="J11" s="180">
        <v>61655.020382174145</v>
      </c>
      <c r="K11" s="180">
        <v>63292.181827359833</v>
      </c>
      <c r="L11" s="180">
        <v>67939.668329622204</v>
      </c>
      <c r="M11" s="180">
        <v>69908.98403265838</v>
      </c>
      <c r="N11" s="180">
        <v>70616.997688664022</v>
      </c>
      <c r="O11" s="180">
        <v>75096.5421044494</v>
      </c>
      <c r="P11" s="180">
        <v>76371.298113270925</v>
      </c>
      <c r="Q11" s="180">
        <v>83718.08637251152</v>
      </c>
      <c r="R11" s="180">
        <v>86294.838163523149</v>
      </c>
      <c r="S11" s="180">
        <v>95939.822587034316</v>
      </c>
      <c r="T11" s="180">
        <v>102435.03285287146</v>
      </c>
      <c r="U11" s="180">
        <v>104435.65027077269</v>
      </c>
      <c r="V11" s="180">
        <v>109925.22215939302</v>
      </c>
      <c r="W11" s="180">
        <v>113017.96582948201</v>
      </c>
      <c r="X11" s="180">
        <v>119761.33553177875</v>
      </c>
      <c r="Y11" s="181">
        <v>117923.97666023154</v>
      </c>
      <c r="Z11" s="181">
        <v>120931.19569803948</v>
      </c>
      <c r="AA11" s="181">
        <v>117200.563227488</v>
      </c>
      <c r="AB11" s="181">
        <v>120879.57802</v>
      </c>
      <c r="AC11" s="181">
        <v>128535.46689</v>
      </c>
      <c r="AD11" s="181">
        <v>133429.59169</v>
      </c>
      <c r="AE11" s="181">
        <v>146388.44604000001</v>
      </c>
      <c r="AF11" s="233">
        <v>155343.00672999999</v>
      </c>
      <c r="AG11" s="231" t="s">
        <v>118</v>
      </c>
    </row>
    <row r="12" spans="2:33">
      <c r="B12" s="64" t="s">
        <v>26</v>
      </c>
      <c r="C12" s="96" t="s">
        <v>131</v>
      </c>
      <c r="D12" s="72" t="s">
        <v>73</v>
      </c>
      <c r="E12" s="182">
        <v>3534.3004161985</v>
      </c>
      <c r="F12" s="118">
        <v>2746.7011005737777</v>
      </c>
      <c r="G12" s="118">
        <v>3510.9066702608402</v>
      </c>
      <c r="H12" s="118">
        <v>3115.8637389895448</v>
      </c>
      <c r="I12" s="118">
        <v>3477.7543313605715</v>
      </c>
      <c r="J12" s="118">
        <v>4457.9008197539579</v>
      </c>
      <c r="K12" s="118">
        <v>3531.9663261017372</v>
      </c>
      <c r="L12" s="118">
        <v>4808.2243039690475</v>
      </c>
      <c r="M12" s="118">
        <v>5487.9441898369896</v>
      </c>
      <c r="N12" s="118">
        <v>7669.9745365952476</v>
      </c>
      <c r="O12" s="118">
        <v>8833.5417468156247</v>
      </c>
      <c r="P12" s="118">
        <v>12282.689692617343</v>
      </c>
      <c r="Q12" s="118">
        <v>16908.148050303669</v>
      </c>
      <c r="R12" s="118">
        <v>16152.370869766897</v>
      </c>
      <c r="S12" s="118">
        <v>25241.412333667358</v>
      </c>
      <c r="T12" s="118">
        <v>38704.952382932119</v>
      </c>
      <c r="U12" s="118">
        <v>59313.472915746628</v>
      </c>
      <c r="V12" s="118">
        <v>64777.231729246785</v>
      </c>
      <c r="W12" s="118">
        <v>61176.128929823506</v>
      </c>
      <c r="X12" s="118">
        <v>47131.81311623966</v>
      </c>
      <c r="Y12" s="183">
        <v>35675.965423552523</v>
      </c>
      <c r="Z12" s="183">
        <v>36226.897345689547</v>
      </c>
      <c r="AA12" s="183">
        <v>44952.492149999998</v>
      </c>
      <c r="AB12" s="183">
        <v>40222.408750000002</v>
      </c>
      <c r="AC12" s="183">
        <v>25428.447049999999</v>
      </c>
      <c r="AD12" s="183">
        <v>42055.071080000002</v>
      </c>
      <c r="AE12" s="183">
        <v>56463.506430000001</v>
      </c>
      <c r="AF12" s="234">
        <v>42766.535594078203</v>
      </c>
      <c r="AG12" s="232" t="s">
        <v>135</v>
      </c>
    </row>
    <row r="13" spans="2:33">
      <c r="B13" s="64" t="s">
        <v>27</v>
      </c>
      <c r="C13" s="96" t="s">
        <v>132</v>
      </c>
      <c r="D13" s="72" t="s">
        <v>101</v>
      </c>
      <c r="E13" s="182">
        <v>34036.877799324757</v>
      </c>
      <c r="F13" s="118">
        <v>35488.378306917562</v>
      </c>
      <c r="G13" s="118">
        <v>38705.105288147402</v>
      </c>
      <c r="H13" s="118">
        <v>38241.857722892812</v>
      </c>
      <c r="I13" s="118">
        <v>46107.227330826267</v>
      </c>
      <c r="J13" s="118">
        <v>43786.714529030331</v>
      </c>
      <c r="K13" s="118">
        <v>47296.108005665519</v>
      </c>
      <c r="L13" s="118">
        <v>62144.883183187172</v>
      </c>
      <c r="M13" s="118">
        <v>65684.501417506355</v>
      </c>
      <c r="N13" s="118">
        <v>73674.498193113643</v>
      </c>
      <c r="O13" s="118">
        <v>88272.369914581723</v>
      </c>
      <c r="P13" s="118">
        <v>111411.58719389093</v>
      </c>
      <c r="Q13" s="118">
        <v>124429.01754226703</v>
      </c>
      <c r="R13" s="118">
        <v>129992.39973223431</v>
      </c>
      <c r="S13" s="118">
        <v>149448.55629981123</v>
      </c>
      <c r="T13" s="118">
        <v>165521.88810276546</v>
      </c>
      <c r="U13" s="118">
        <v>160852.03994295184</v>
      </c>
      <c r="V13" s="118">
        <v>158975.22321023341</v>
      </c>
      <c r="W13" s="118">
        <v>167676.88900856418</v>
      </c>
      <c r="X13" s="118">
        <v>167129.42421285895</v>
      </c>
      <c r="Y13" s="183">
        <v>167125.79952638765</v>
      </c>
      <c r="Z13" s="183">
        <v>169719.23629680401</v>
      </c>
      <c r="AA13" s="183">
        <v>176172.02832000001</v>
      </c>
      <c r="AB13" s="183">
        <v>173411.41144</v>
      </c>
      <c r="AC13" s="183">
        <v>182082.91010000001</v>
      </c>
      <c r="AD13" s="183">
        <v>214698.20512999999</v>
      </c>
      <c r="AE13" s="183">
        <v>244224.02277000001</v>
      </c>
      <c r="AF13" s="234">
        <v>232215.86943476301</v>
      </c>
      <c r="AG13" s="232" t="s">
        <v>136</v>
      </c>
    </row>
    <row r="14" spans="2:33">
      <c r="B14" s="64" t="s">
        <v>28</v>
      </c>
      <c r="C14" s="96">
        <v>35</v>
      </c>
      <c r="D14" s="72" t="s">
        <v>102</v>
      </c>
      <c r="E14" s="182">
        <v>2147.5539845240692</v>
      </c>
      <c r="F14" s="118">
        <v>1975.6469690972554</v>
      </c>
      <c r="G14" s="118">
        <v>4457.0939020586165</v>
      </c>
      <c r="H14" s="118">
        <v>4646.2701221178195</v>
      </c>
      <c r="I14" s="118">
        <v>10458.566656579565</v>
      </c>
      <c r="J14" s="118">
        <v>11104.991377642957</v>
      </c>
      <c r="K14" s="118">
        <v>11645.933852078628</v>
      </c>
      <c r="L14" s="118">
        <v>4399.9770913625907</v>
      </c>
      <c r="M14" s="118">
        <v>4289.4325992957674</v>
      </c>
      <c r="N14" s="118">
        <v>4292.910301220305</v>
      </c>
      <c r="O14" s="118">
        <v>7025.8290318128893</v>
      </c>
      <c r="P14" s="118">
        <v>5851.2233697667834</v>
      </c>
      <c r="Q14" s="118">
        <v>7410.5384258739214</v>
      </c>
      <c r="R14" s="118">
        <v>8168.9464230957929</v>
      </c>
      <c r="S14" s="118">
        <v>11636.660318995768</v>
      </c>
      <c r="T14" s="118">
        <v>12896.243890824604</v>
      </c>
      <c r="U14" s="118">
        <v>11112.90922313603</v>
      </c>
      <c r="V14" s="118">
        <v>10727.979408591778</v>
      </c>
      <c r="W14" s="118">
        <v>11818.879589697062</v>
      </c>
      <c r="X14" s="118">
        <v>10589.923305556105</v>
      </c>
      <c r="Y14" s="183">
        <v>12190.833198265194</v>
      </c>
      <c r="Z14" s="183">
        <v>13562.030037280329</v>
      </c>
      <c r="AA14" s="183">
        <v>17734.463950000001</v>
      </c>
      <c r="AB14" s="183">
        <v>17182.822144991002</v>
      </c>
      <c r="AC14" s="183">
        <v>14611.811599082799</v>
      </c>
      <c r="AD14" s="183">
        <v>17069.223616303902</v>
      </c>
      <c r="AE14" s="183">
        <v>20231.0023643364</v>
      </c>
      <c r="AF14" s="234">
        <v>26141.8192713803</v>
      </c>
      <c r="AG14" s="232" t="s">
        <v>119</v>
      </c>
    </row>
    <row r="15" spans="2:33" ht="24.75">
      <c r="B15" s="64" t="s">
        <v>29</v>
      </c>
      <c r="C15" s="96" t="s">
        <v>103</v>
      </c>
      <c r="D15" s="72" t="s">
        <v>104</v>
      </c>
      <c r="E15" s="182">
        <v>1515.5095249510855</v>
      </c>
      <c r="F15" s="118">
        <v>1575.5035247605542</v>
      </c>
      <c r="G15" s="118">
        <v>2109.1957056321367</v>
      </c>
      <c r="H15" s="118">
        <v>2190.7552515567127</v>
      </c>
      <c r="I15" s="118">
        <v>3453.1174870945215</v>
      </c>
      <c r="J15" s="118">
        <v>3469.6790591502013</v>
      </c>
      <c r="K15" s="118">
        <v>4086.0381651679872</v>
      </c>
      <c r="L15" s="118">
        <v>3079.967864984329</v>
      </c>
      <c r="M15" s="118">
        <v>5498.4663975375715</v>
      </c>
      <c r="N15" s="118">
        <v>6471.9658011630363</v>
      </c>
      <c r="O15" s="118">
        <v>6695.1853159229922</v>
      </c>
      <c r="P15" s="118">
        <v>9147.7109479717965</v>
      </c>
      <c r="Q15" s="118">
        <v>8306.1151522967666</v>
      </c>
      <c r="R15" s="118">
        <v>8219.6208437980513</v>
      </c>
      <c r="S15" s="118">
        <v>12534.620879210754</v>
      </c>
      <c r="T15" s="118">
        <v>17490.403377161958</v>
      </c>
      <c r="U15" s="118">
        <v>11165.866419869253</v>
      </c>
      <c r="V15" s="118">
        <v>17022.303761259096</v>
      </c>
      <c r="W15" s="118">
        <v>11023.749796443368</v>
      </c>
      <c r="X15" s="118">
        <v>11541.985492431169</v>
      </c>
      <c r="Y15" s="183">
        <v>10573.451824763739</v>
      </c>
      <c r="Z15" s="183">
        <v>13203.673782081783</v>
      </c>
      <c r="AA15" s="183">
        <v>14608.33051</v>
      </c>
      <c r="AB15" s="183">
        <v>14637.929995009001</v>
      </c>
      <c r="AC15" s="183">
        <v>15948.3662909172</v>
      </c>
      <c r="AD15" s="183">
        <v>20615.676073696101</v>
      </c>
      <c r="AE15" s="183">
        <v>26319.227555663601</v>
      </c>
      <c r="AF15" s="234">
        <v>19244.882966881301</v>
      </c>
      <c r="AG15" s="232" t="s">
        <v>120</v>
      </c>
    </row>
    <row r="16" spans="2:33">
      <c r="B16" s="64" t="s">
        <v>30</v>
      </c>
      <c r="C16" s="96" t="s">
        <v>82</v>
      </c>
      <c r="D16" s="72" t="s">
        <v>41</v>
      </c>
      <c r="E16" s="182">
        <v>43291.040322819536</v>
      </c>
      <c r="F16" s="118">
        <v>30632.715872368593</v>
      </c>
      <c r="G16" s="118">
        <v>52602.239268260237</v>
      </c>
      <c r="H16" s="118">
        <v>72543.047341240221</v>
      </c>
      <c r="I16" s="118">
        <v>94799.426110768487</v>
      </c>
      <c r="J16" s="118">
        <v>114361.45441445353</v>
      </c>
      <c r="K16" s="118">
        <v>110179.89150235189</v>
      </c>
      <c r="L16" s="118">
        <v>123125.28819269061</v>
      </c>
      <c r="M16" s="118">
        <v>155506.08070463472</v>
      </c>
      <c r="N16" s="118">
        <v>175386.39735042871</v>
      </c>
      <c r="O16" s="118">
        <v>191626.70546099404</v>
      </c>
      <c r="P16" s="118">
        <v>200619.22870982121</v>
      </c>
      <c r="Q16" s="118">
        <v>262336.59156399244</v>
      </c>
      <c r="R16" s="118">
        <v>287221.5564224266</v>
      </c>
      <c r="S16" s="118">
        <v>198644.61009312619</v>
      </c>
      <c r="T16" s="118">
        <v>214109.44810258798</v>
      </c>
      <c r="U16" s="118">
        <v>209453.84110499744</v>
      </c>
      <c r="V16" s="118">
        <v>211911.30569316653</v>
      </c>
      <c r="W16" s="118">
        <v>179769.91547496809</v>
      </c>
      <c r="X16" s="118">
        <v>188778.49649819295</v>
      </c>
      <c r="Y16" s="183">
        <v>191231.52140778376</v>
      </c>
      <c r="Z16" s="183">
        <v>199063.00888334951</v>
      </c>
      <c r="AA16" s="183">
        <v>190488.77502999999</v>
      </c>
      <c r="AB16" s="183">
        <v>190471.10537</v>
      </c>
      <c r="AC16" s="183">
        <v>182129.76261999999</v>
      </c>
      <c r="AD16" s="183">
        <v>241691.5956</v>
      </c>
      <c r="AE16" s="183">
        <v>232057.17619</v>
      </c>
      <c r="AF16" s="234">
        <v>252852.16024</v>
      </c>
      <c r="AG16" s="232" t="s">
        <v>42</v>
      </c>
    </row>
    <row r="17" spans="2:33">
      <c r="B17" s="64" t="s">
        <v>31</v>
      </c>
      <c r="C17" s="96" t="s">
        <v>133</v>
      </c>
      <c r="D17" s="72" t="s">
        <v>105</v>
      </c>
      <c r="E17" s="182">
        <v>38931.807345381138</v>
      </c>
      <c r="F17" s="118">
        <v>40391.742995382578</v>
      </c>
      <c r="G17" s="118">
        <v>45814.027216193477</v>
      </c>
      <c r="H17" s="118">
        <v>57428.148704813262</v>
      </c>
      <c r="I17" s="118">
        <v>58348.898930746895</v>
      </c>
      <c r="J17" s="118">
        <v>63122.147387692312</v>
      </c>
      <c r="K17" s="118">
        <v>78498.953542952324</v>
      </c>
      <c r="L17" s="118">
        <v>62731.760600236186</v>
      </c>
      <c r="M17" s="118">
        <v>68323.738486669026</v>
      </c>
      <c r="N17" s="118">
        <v>69332.880164129921</v>
      </c>
      <c r="O17" s="118">
        <v>75517.708236984676</v>
      </c>
      <c r="P17" s="118">
        <v>84666.119267152535</v>
      </c>
      <c r="Q17" s="118">
        <v>85368.954673071377</v>
      </c>
      <c r="R17" s="118">
        <v>94806.008936905622</v>
      </c>
      <c r="S17" s="118">
        <v>106474.36259697595</v>
      </c>
      <c r="T17" s="118">
        <v>112364.8610372174</v>
      </c>
      <c r="U17" s="118">
        <v>113437.99159544418</v>
      </c>
      <c r="V17" s="118">
        <v>112849.57638152217</v>
      </c>
      <c r="W17" s="118">
        <v>114242.94106004832</v>
      </c>
      <c r="X17" s="118">
        <v>118284.7042169214</v>
      </c>
      <c r="Y17" s="183">
        <v>118436.12850578326</v>
      </c>
      <c r="Z17" s="183">
        <v>120407.89079162959</v>
      </c>
      <c r="AA17" s="183">
        <v>120435.05828</v>
      </c>
      <c r="AB17" s="183">
        <v>105320.84421</v>
      </c>
      <c r="AC17" s="183">
        <v>87052.047149999999</v>
      </c>
      <c r="AD17" s="183">
        <v>107763.80786</v>
      </c>
      <c r="AE17" s="183">
        <v>93018.709029999998</v>
      </c>
      <c r="AF17" s="234">
        <v>94617.752370000002</v>
      </c>
      <c r="AG17" s="232" t="s">
        <v>121</v>
      </c>
    </row>
    <row r="18" spans="2:33">
      <c r="B18" s="64" t="s">
        <v>32</v>
      </c>
      <c r="C18" s="96" t="s">
        <v>106</v>
      </c>
      <c r="D18" s="72" t="s">
        <v>107</v>
      </c>
      <c r="E18" s="182">
        <v>2158.6059273280166</v>
      </c>
      <c r="F18" s="118">
        <v>1752.6365536891512</v>
      </c>
      <c r="G18" s="118">
        <v>2933.7073645539858</v>
      </c>
      <c r="H18" s="118">
        <v>4725.6571904506263</v>
      </c>
      <c r="I18" s="118">
        <v>5738.2236127210854</v>
      </c>
      <c r="J18" s="118">
        <v>2226.4022561012571</v>
      </c>
      <c r="K18" s="118">
        <v>6524.2041609127955</v>
      </c>
      <c r="L18" s="118">
        <v>5561.311870047236</v>
      </c>
      <c r="M18" s="118">
        <v>9624.0907403626315</v>
      </c>
      <c r="N18" s="118">
        <v>11163.446592591081</v>
      </c>
      <c r="O18" s="118">
        <v>11256.784735925141</v>
      </c>
      <c r="P18" s="118">
        <v>18377.589937175879</v>
      </c>
      <c r="Q18" s="118">
        <v>25065.118776723768</v>
      </c>
      <c r="R18" s="118">
        <v>29493.466078631747</v>
      </c>
      <c r="S18" s="118">
        <v>31355.399026093895</v>
      </c>
      <c r="T18" s="118">
        <v>41952.001037347203</v>
      </c>
      <c r="U18" s="118">
        <v>28123.182751843604</v>
      </c>
      <c r="V18" s="118">
        <v>40094.926872778618</v>
      </c>
      <c r="W18" s="118">
        <v>30124.924914487605</v>
      </c>
      <c r="X18" s="118">
        <v>30941.976571696199</v>
      </c>
      <c r="Y18" s="183">
        <v>32222.73703019672</v>
      </c>
      <c r="Z18" s="183">
        <v>35322.629299058346</v>
      </c>
      <c r="AA18" s="183">
        <v>38932.255590000001</v>
      </c>
      <c r="AB18" s="183">
        <v>37438.12629</v>
      </c>
      <c r="AC18" s="183">
        <v>45636.10037</v>
      </c>
      <c r="AD18" s="183">
        <v>53240.800909999998</v>
      </c>
      <c r="AE18" s="183">
        <v>67909.335990000007</v>
      </c>
      <c r="AF18" s="234">
        <v>66397.007039999997</v>
      </c>
      <c r="AG18" s="232" t="s">
        <v>122</v>
      </c>
    </row>
    <row r="19" spans="2:33">
      <c r="B19" s="64" t="s">
        <v>33</v>
      </c>
      <c r="C19" s="96" t="s">
        <v>134</v>
      </c>
      <c r="D19" s="72" t="s">
        <v>74</v>
      </c>
      <c r="E19" s="182">
        <v>11687.240093482304</v>
      </c>
      <c r="F19" s="118">
        <v>12526.937386201747</v>
      </c>
      <c r="G19" s="118">
        <v>15897.78939977656</v>
      </c>
      <c r="H19" s="118">
        <v>21179.979952412934</v>
      </c>
      <c r="I19" s="118">
        <v>17930.194921320413</v>
      </c>
      <c r="J19" s="118">
        <v>16762.930033865217</v>
      </c>
      <c r="K19" s="118">
        <v>14851.735501527812</v>
      </c>
      <c r="L19" s="118">
        <v>15847.921027144261</v>
      </c>
      <c r="M19" s="118">
        <v>16917.159391596462</v>
      </c>
      <c r="N19" s="118">
        <v>16959.040184818852</v>
      </c>
      <c r="O19" s="118">
        <v>17277.146970388676</v>
      </c>
      <c r="P19" s="118">
        <v>20147.168866255888</v>
      </c>
      <c r="Q19" s="118">
        <v>21258.501206414065</v>
      </c>
      <c r="R19" s="118">
        <v>23394.341248469293</v>
      </c>
      <c r="S19" s="118">
        <v>24178.87228325841</v>
      </c>
      <c r="T19" s="118">
        <v>19601.516126278901</v>
      </c>
      <c r="U19" s="118">
        <v>22361.446675484454</v>
      </c>
      <c r="V19" s="118">
        <v>21693.367171604586</v>
      </c>
      <c r="W19" s="118">
        <v>22788.679791582494</v>
      </c>
      <c r="X19" s="118">
        <v>27979.905616677406</v>
      </c>
      <c r="Y19" s="183">
        <v>33025.141648846169</v>
      </c>
      <c r="Z19" s="183">
        <v>34637.916814217955</v>
      </c>
      <c r="AA19" s="183">
        <v>34778.490850000002</v>
      </c>
      <c r="AB19" s="183">
        <v>37173.380720000001</v>
      </c>
      <c r="AC19" s="183">
        <v>27537.346219999999</v>
      </c>
      <c r="AD19" s="183">
        <v>45342.86636</v>
      </c>
      <c r="AE19" s="183">
        <v>45667.240689999999</v>
      </c>
      <c r="AF19" s="234">
        <v>51121.513449999999</v>
      </c>
      <c r="AG19" s="232" t="s">
        <v>76</v>
      </c>
    </row>
    <row r="20" spans="2:33">
      <c r="B20" s="64" t="s">
        <v>34</v>
      </c>
      <c r="C20" s="96" t="s">
        <v>108</v>
      </c>
      <c r="D20" s="72" t="s">
        <v>109</v>
      </c>
      <c r="E20" s="182">
        <v>3937.2627464707025</v>
      </c>
      <c r="F20" s="118">
        <v>5513.3751191087895</v>
      </c>
      <c r="G20" s="118">
        <v>8453.7306634291381</v>
      </c>
      <c r="H20" s="118">
        <v>9729.5500469293711</v>
      </c>
      <c r="I20" s="118">
        <v>10998.932950675318</v>
      </c>
      <c r="J20" s="118">
        <v>21158.493272561398</v>
      </c>
      <c r="K20" s="118">
        <v>29900.574838994889</v>
      </c>
      <c r="L20" s="118">
        <v>36432.655100115167</v>
      </c>
      <c r="M20" s="118">
        <v>39772.326271903592</v>
      </c>
      <c r="N20" s="118">
        <v>42772.123661001337</v>
      </c>
      <c r="O20" s="118">
        <v>43425.311270570368</v>
      </c>
      <c r="P20" s="118">
        <v>48879.269928234164</v>
      </c>
      <c r="Q20" s="118">
        <v>54640.934313106431</v>
      </c>
      <c r="R20" s="118">
        <v>62414.917354459001</v>
      </c>
      <c r="S20" s="118">
        <v>65021.263075830713</v>
      </c>
      <c r="T20" s="118">
        <v>68739.38131200544</v>
      </c>
      <c r="U20" s="118">
        <v>65566.621976827824</v>
      </c>
      <c r="V20" s="118">
        <v>68618.281809513064</v>
      </c>
      <c r="W20" s="118">
        <v>66146.05049549065</v>
      </c>
      <c r="X20" s="118">
        <v>70931.220918510997</v>
      </c>
      <c r="Y20" s="183">
        <v>76237.673415712547</v>
      </c>
      <c r="Z20" s="183">
        <v>76439.857438408784</v>
      </c>
      <c r="AA20" s="183">
        <v>67535.553602857704</v>
      </c>
      <c r="AB20" s="183">
        <v>69394.344849999994</v>
      </c>
      <c r="AC20" s="183">
        <v>83032.257469999997</v>
      </c>
      <c r="AD20" s="183">
        <v>88858.579870000001</v>
      </c>
      <c r="AE20" s="183">
        <v>81742.774380000003</v>
      </c>
      <c r="AF20" s="234">
        <v>83902.088680416098</v>
      </c>
      <c r="AG20" s="232" t="s">
        <v>123</v>
      </c>
    </row>
    <row r="21" spans="2:33">
      <c r="B21" s="64" t="s">
        <v>35</v>
      </c>
      <c r="C21" s="96" t="s">
        <v>83</v>
      </c>
      <c r="D21" s="72" t="s">
        <v>110</v>
      </c>
      <c r="E21" s="182">
        <v>1284.8065218841837</v>
      </c>
      <c r="F21" s="118">
        <v>1657.967179335023</v>
      </c>
      <c r="G21" s="118">
        <v>2083.6932192050535</v>
      </c>
      <c r="H21" s="118">
        <v>2172.7087721103489</v>
      </c>
      <c r="I21" s="118">
        <v>3640.433716728809</v>
      </c>
      <c r="J21" s="118">
        <v>5009.2124027655163</v>
      </c>
      <c r="K21" s="118">
        <v>5059.4641710426758</v>
      </c>
      <c r="L21" s="118">
        <v>6115.1572539254257</v>
      </c>
      <c r="M21" s="118">
        <v>7877.255055227899</v>
      </c>
      <c r="N21" s="118">
        <v>9133.7539313392535</v>
      </c>
      <c r="O21" s="118">
        <v>10654.108889098166</v>
      </c>
      <c r="P21" s="118">
        <v>13204.474416562245</v>
      </c>
      <c r="Q21" s="118">
        <v>15880.010331889593</v>
      </c>
      <c r="R21" s="118">
        <v>14089.903442159521</v>
      </c>
      <c r="S21" s="118">
        <v>16251.885159878288</v>
      </c>
      <c r="T21" s="118">
        <v>17574.608543819406</v>
      </c>
      <c r="U21" s="118">
        <v>18548.173221777521</v>
      </c>
      <c r="V21" s="118">
        <v>18833.943830905548</v>
      </c>
      <c r="W21" s="118">
        <v>24699.905085214348</v>
      </c>
      <c r="X21" s="118">
        <v>26556.603574182558</v>
      </c>
      <c r="Y21" s="183">
        <v>27968.365806119407</v>
      </c>
      <c r="Z21" s="183">
        <v>28405.865309233581</v>
      </c>
      <c r="AA21" s="183">
        <v>30139.963449999999</v>
      </c>
      <c r="AB21" s="183">
        <v>32266.858240000001</v>
      </c>
      <c r="AC21" s="183">
        <v>34325.952389999999</v>
      </c>
      <c r="AD21" s="183">
        <v>38170.382749999997</v>
      </c>
      <c r="AE21" s="183">
        <v>40157.108050000003</v>
      </c>
      <c r="AF21" s="234">
        <v>45781.233660022503</v>
      </c>
      <c r="AG21" s="232" t="s">
        <v>77</v>
      </c>
    </row>
    <row r="22" spans="2:33">
      <c r="B22" s="64" t="s">
        <v>36</v>
      </c>
      <c r="C22" s="96">
        <v>68</v>
      </c>
      <c r="D22" s="72" t="s">
        <v>129</v>
      </c>
      <c r="E22" s="182">
        <v>4406.0826278060231</v>
      </c>
      <c r="F22" s="118">
        <v>4973.0796794526323</v>
      </c>
      <c r="G22" s="118">
        <v>6473.9502709522494</v>
      </c>
      <c r="H22" s="118">
        <v>7226.4238943898563</v>
      </c>
      <c r="I22" s="118">
        <v>8645.3629201907243</v>
      </c>
      <c r="J22" s="118">
        <v>11181.548787380656</v>
      </c>
      <c r="K22" s="118">
        <v>11775.435377110349</v>
      </c>
      <c r="L22" s="118">
        <v>11694.199231746075</v>
      </c>
      <c r="M22" s="118">
        <v>13212.912051463398</v>
      </c>
      <c r="N22" s="118">
        <v>15285.662899210314</v>
      </c>
      <c r="O22" s="118">
        <v>16800.287413329206</v>
      </c>
      <c r="P22" s="118">
        <v>18361.257787413299</v>
      </c>
      <c r="Q22" s="118">
        <v>20031.772155134975</v>
      </c>
      <c r="R22" s="118">
        <v>21357.417331595454</v>
      </c>
      <c r="S22" s="118">
        <v>21874.735569717581</v>
      </c>
      <c r="T22" s="118">
        <v>22074.673268232116</v>
      </c>
      <c r="U22" s="118">
        <v>22846.212236285282</v>
      </c>
      <c r="V22" s="118">
        <v>23534.794011024787</v>
      </c>
      <c r="W22" s="118">
        <v>25290.481575434402</v>
      </c>
      <c r="X22" s="118">
        <v>23809.521601893561</v>
      </c>
      <c r="Y22" s="183">
        <v>21635.529678238163</v>
      </c>
      <c r="Z22" s="183">
        <v>17987.901708281264</v>
      </c>
      <c r="AA22" s="183">
        <v>13317.0824961373</v>
      </c>
      <c r="AB22" s="183">
        <v>16897.495060000001</v>
      </c>
      <c r="AC22" s="183">
        <v>18992.57475</v>
      </c>
      <c r="AD22" s="183">
        <v>26108.02751</v>
      </c>
      <c r="AE22" s="183">
        <v>23568.69094</v>
      </c>
      <c r="AF22" s="234">
        <v>25675.11391</v>
      </c>
      <c r="AG22" s="232" t="s">
        <v>78</v>
      </c>
    </row>
    <row r="23" spans="2:33">
      <c r="B23" s="64" t="s">
        <v>37</v>
      </c>
      <c r="C23" s="96" t="s">
        <v>111</v>
      </c>
      <c r="D23" s="72" t="s">
        <v>112</v>
      </c>
      <c r="E23" s="182">
        <v>1312.737646356363</v>
      </c>
      <c r="F23" s="118">
        <v>1331.8212185487037</v>
      </c>
      <c r="G23" s="118">
        <v>2608.9738918807961</v>
      </c>
      <c r="H23" s="118">
        <v>3791.6405100172478</v>
      </c>
      <c r="I23" s="118">
        <v>4776.4626866690978</v>
      </c>
      <c r="J23" s="118">
        <v>5881.3851282703408</v>
      </c>
      <c r="K23" s="118">
        <v>8559.9606673802919</v>
      </c>
      <c r="L23" s="118">
        <v>9635.567726656016</v>
      </c>
      <c r="M23" s="118">
        <v>9782.557256799988</v>
      </c>
      <c r="N23" s="118">
        <v>10007.327622386034</v>
      </c>
      <c r="O23" s="118">
        <v>10536.880223582129</v>
      </c>
      <c r="P23" s="118">
        <v>12285.475417165357</v>
      </c>
      <c r="Q23" s="118">
        <v>16177.21092884389</v>
      </c>
      <c r="R23" s="118">
        <v>21146.624741365682</v>
      </c>
      <c r="S23" s="118">
        <v>22154.252353364074</v>
      </c>
      <c r="T23" s="118">
        <v>23068.735842696082</v>
      </c>
      <c r="U23" s="118">
        <v>25291.773601497378</v>
      </c>
      <c r="V23" s="118">
        <v>32048.868078343265</v>
      </c>
      <c r="W23" s="118">
        <v>36509.56401484106</v>
      </c>
      <c r="X23" s="118">
        <v>37352.774313322923</v>
      </c>
      <c r="Y23" s="183">
        <v>44458.191230878736</v>
      </c>
      <c r="Z23" s="183">
        <v>59711.015046267159</v>
      </c>
      <c r="AA23" s="183">
        <v>63217.9506162873</v>
      </c>
      <c r="AB23" s="183">
        <v>51317.863850000002</v>
      </c>
      <c r="AC23" s="183">
        <v>44377.259660000003</v>
      </c>
      <c r="AD23" s="183">
        <v>40415.091520000002</v>
      </c>
      <c r="AE23" s="183">
        <v>49234.8439</v>
      </c>
      <c r="AF23" s="234">
        <v>50744.512641697598</v>
      </c>
      <c r="AG23" s="232" t="s">
        <v>124</v>
      </c>
    </row>
    <row r="24" spans="2:33">
      <c r="B24" s="64" t="s">
        <v>38</v>
      </c>
      <c r="C24" s="96" t="s">
        <v>84</v>
      </c>
      <c r="D24" s="72" t="s">
        <v>113</v>
      </c>
      <c r="E24" s="182">
        <v>2160.9113112760833</v>
      </c>
      <c r="F24" s="118">
        <v>2102.4032217942799</v>
      </c>
      <c r="G24" s="118">
        <v>3819.7915326388343</v>
      </c>
      <c r="H24" s="118">
        <v>5094.2841646184979</v>
      </c>
      <c r="I24" s="118">
        <v>5480.0910805873827</v>
      </c>
      <c r="J24" s="118">
        <v>5755.9957682653258</v>
      </c>
      <c r="K24" s="118">
        <v>7176.5351858146296</v>
      </c>
      <c r="L24" s="118">
        <v>6873.2423116846567</v>
      </c>
      <c r="M24" s="118">
        <v>7015.6150884122444</v>
      </c>
      <c r="N24" s="118">
        <v>7237.6116143596264</v>
      </c>
      <c r="O24" s="118">
        <v>7826.8523081839239</v>
      </c>
      <c r="P24" s="118">
        <v>10291.032271905762</v>
      </c>
      <c r="Q24" s="118">
        <v>12522.870385004531</v>
      </c>
      <c r="R24" s="118">
        <v>13098.93638020962</v>
      </c>
      <c r="S24" s="118">
        <v>14175.226228085554</v>
      </c>
      <c r="T24" s="118">
        <v>15636.229680155444</v>
      </c>
      <c r="U24" s="118">
        <v>24305.565408454655</v>
      </c>
      <c r="V24" s="118">
        <v>28261.41366514812</v>
      </c>
      <c r="W24" s="118">
        <v>29132.260980763218</v>
      </c>
      <c r="X24" s="118">
        <v>36266.710625272339</v>
      </c>
      <c r="Y24" s="183">
        <v>35621.227613689392</v>
      </c>
      <c r="Z24" s="183">
        <v>36934.90857332931</v>
      </c>
      <c r="AA24" s="183">
        <v>35501.669424733198</v>
      </c>
      <c r="AB24" s="183">
        <v>43487.798840000003</v>
      </c>
      <c r="AC24" s="183">
        <v>21774.685170000001</v>
      </c>
      <c r="AD24" s="183">
        <v>32855.986579999997</v>
      </c>
      <c r="AE24" s="183">
        <v>53823.138579999999</v>
      </c>
      <c r="AF24" s="234">
        <v>59159.390933872899</v>
      </c>
      <c r="AG24" s="232" t="s">
        <v>79</v>
      </c>
    </row>
    <row r="25" spans="2:33">
      <c r="B25" s="64" t="s">
        <v>39</v>
      </c>
      <c r="C25" s="96">
        <v>84</v>
      </c>
      <c r="D25" s="72" t="s">
        <v>114</v>
      </c>
      <c r="E25" s="182">
        <v>5167.3083200918045</v>
      </c>
      <c r="F25" s="118">
        <v>5460.6966830512793</v>
      </c>
      <c r="G25" s="118">
        <v>7428.9338102118963</v>
      </c>
      <c r="H25" s="118">
        <v>8300.5255095211069</v>
      </c>
      <c r="I25" s="118">
        <v>9730.0945216592772</v>
      </c>
      <c r="J25" s="118">
        <v>11602.445358898691</v>
      </c>
      <c r="K25" s="118">
        <v>14932.62002924777</v>
      </c>
      <c r="L25" s="118">
        <v>15087.43222342334</v>
      </c>
      <c r="M25" s="118">
        <v>16671.099974459823</v>
      </c>
      <c r="N25" s="118">
        <v>16843.320991558874</v>
      </c>
      <c r="O25" s="118">
        <v>15536.326963862128</v>
      </c>
      <c r="P25" s="118">
        <v>18076.250671000111</v>
      </c>
      <c r="Q25" s="118">
        <v>19153.280385678743</v>
      </c>
      <c r="R25" s="118">
        <v>20799.337951303096</v>
      </c>
      <c r="S25" s="118">
        <v>22864.113131786871</v>
      </c>
      <c r="T25" s="118">
        <v>22039.300595885827</v>
      </c>
      <c r="U25" s="118">
        <v>20494.450144364484</v>
      </c>
      <c r="V25" s="118">
        <v>20939.956013147865</v>
      </c>
      <c r="W25" s="118">
        <v>23376.915568617973</v>
      </c>
      <c r="X25" s="118">
        <v>24127.546108923838</v>
      </c>
      <c r="Y25" s="183">
        <v>34799.746181461334</v>
      </c>
      <c r="Z25" s="183">
        <v>22575.21541013167</v>
      </c>
      <c r="AA25" s="183">
        <v>27566.185340354099</v>
      </c>
      <c r="AB25" s="183">
        <v>33297.175923775801</v>
      </c>
      <c r="AC25" s="183">
        <v>35999.475449999998</v>
      </c>
      <c r="AD25" s="183">
        <v>34603.502466822501</v>
      </c>
      <c r="AE25" s="183">
        <v>38122.050470967697</v>
      </c>
      <c r="AF25" s="234">
        <v>43365.833602070197</v>
      </c>
      <c r="AG25" s="232" t="s">
        <v>80</v>
      </c>
    </row>
    <row r="26" spans="2:33">
      <c r="B26" s="64" t="s">
        <v>40</v>
      </c>
      <c r="C26" s="96">
        <v>85</v>
      </c>
      <c r="D26" s="72" t="s">
        <v>115</v>
      </c>
      <c r="E26" s="182">
        <v>1073.6549673408044</v>
      </c>
      <c r="F26" s="118">
        <v>938.96315082627552</v>
      </c>
      <c r="G26" s="118">
        <v>1976.9313724009162</v>
      </c>
      <c r="H26" s="118">
        <v>2715.3069744040567</v>
      </c>
      <c r="I26" s="118">
        <v>2997.3381542454408</v>
      </c>
      <c r="J26" s="118">
        <v>3866.7804167928716</v>
      </c>
      <c r="K26" s="118">
        <v>4059.467444400263</v>
      </c>
      <c r="L26" s="118">
        <v>4029.3115649795927</v>
      </c>
      <c r="M26" s="118">
        <v>4612.2866227360792</v>
      </c>
      <c r="N26" s="118">
        <v>4799.6592653584303</v>
      </c>
      <c r="O26" s="118">
        <v>5140.2920785330825</v>
      </c>
      <c r="P26" s="118">
        <v>5771.5469908074701</v>
      </c>
      <c r="Q26" s="118">
        <v>6837.728686336588</v>
      </c>
      <c r="R26" s="118">
        <v>6488.0090440905806</v>
      </c>
      <c r="S26" s="118">
        <v>7174.1340286756094</v>
      </c>
      <c r="T26" s="118">
        <v>8122.5895350884311</v>
      </c>
      <c r="U26" s="118">
        <v>7684.8380464286238</v>
      </c>
      <c r="V26" s="118">
        <v>7640.1506723744897</v>
      </c>
      <c r="W26" s="118">
        <v>8148.0496586436857</v>
      </c>
      <c r="X26" s="118">
        <v>8548.1168205749054</v>
      </c>
      <c r="Y26" s="183">
        <v>8348.1107453584118</v>
      </c>
      <c r="Z26" s="183">
        <v>6369.9910451838005</v>
      </c>
      <c r="AA26" s="183">
        <v>9524.1611705946198</v>
      </c>
      <c r="AB26" s="183">
        <v>10374.406346224199</v>
      </c>
      <c r="AC26" s="183">
        <v>8935.7409599999992</v>
      </c>
      <c r="AD26" s="183">
        <v>9011.2856731774591</v>
      </c>
      <c r="AE26" s="183">
        <v>12313.5927390324</v>
      </c>
      <c r="AF26" s="234">
        <v>12973.78075</v>
      </c>
      <c r="AG26" s="232" t="s">
        <v>81</v>
      </c>
    </row>
    <row r="27" spans="2:33">
      <c r="B27" s="64" t="s">
        <v>43</v>
      </c>
      <c r="C27" s="96" t="s">
        <v>89</v>
      </c>
      <c r="D27" s="72" t="s">
        <v>75</v>
      </c>
      <c r="E27" s="182">
        <v>2540.6645709017785</v>
      </c>
      <c r="F27" s="118">
        <v>2548.0942250067046</v>
      </c>
      <c r="G27" s="118">
        <v>3164.4210854212224</v>
      </c>
      <c r="H27" s="118">
        <v>6330.2465743668754</v>
      </c>
      <c r="I27" s="118">
        <v>4224.0695299056797</v>
      </c>
      <c r="J27" s="118">
        <v>4859.4254985309635</v>
      </c>
      <c r="K27" s="118">
        <v>5076.2373668240853</v>
      </c>
      <c r="L27" s="118">
        <v>4999.173018252076</v>
      </c>
      <c r="M27" s="118">
        <v>6317.6439974765744</v>
      </c>
      <c r="N27" s="118">
        <v>6942.6111670228847</v>
      </c>
      <c r="O27" s="118">
        <v>6920.6185962821091</v>
      </c>
      <c r="P27" s="118">
        <v>8431.7469494171382</v>
      </c>
      <c r="Q27" s="118">
        <v>9873.1318353302286</v>
      </c>
      <c r="R27" s="118">
        <v>9891.9478414636433</v>
      </c>
      <c r="S27" s="118">
        <v>14316.898763821515</v>
      </c>
      <c r="T27" s="118">
        <v>13200.996366222196</v>
      </c>
      <c r="U27" s="118">
        <v>12705.583473566448</v>
      </c>
      <c r="V27" s="118">
        <v>15143.736820785758</v>
      </c>
      <c r="W27" s="118">
        <v>21031.905505873659</v>
      </c>
      <c r="X27" s="118">
        <v>19183.898181392906</v>
      </c>
      <c r="Y27" s="183">
        <v>19487.579649720741</v>
      </c>
      <c r="Z27" s="183">
        <v>19640.903112570802</v>
      </c>
      <c r="AA27" s="183">
        <v>20990.363192358102</v>
      </c>
      <c r="AB27" s="183">
        <v>22937.00433</v>
      </c>
      <c r="AC27" s="183">
        <v>24181.314279999999</v>
      </c>
      <c r="AD27" s="183">
        <v>25603.969120000002</v>
      </c>
      <c r="AE27" s="183">
        <v>32347.925630000002</v>
      </c>
      <c r="AF27" s="234">
        <v>34473.882743201597</v>
      </c>
      <c r="AG27" s="232" t="s">
        <v>125</v>
      </c>
    </row>
    <row r="28" spans="2:33">
      <c r="B28" s="64" t="s">
        <v>44</v>
      </c>
      <c r="C28" s="96" t="s">
        <v>85</v>
      </c>
      <c r="D28" s="72" t="s">
        <v>116</v>
      </c>
      <c r="E28" s="182">
        <v>1431.3640986562855</v>
      </c>
      <c r="F28" s="118">
        <v>1688.5113456101737</v>
      </c>
      <c r="G28" s="118">
        <v>1919.5785839777607</v>
      </c>
      <c r="H28" s="118">
        <v>2022.8673620995746</v>
      </c>
      <c r="I28" s="118">
        <v>2478.0010816762115</v>
      </c>
      <c r="J28" s="118">
        <v>3572.289894671022</v>
      </c>
      <c r="K28" s="118">
        <v>3213.4348995846663</v>
      </c>
      <c r="L28" s="118">
        <v>3778.6556031846453</v>
      </c>
      <c r="M28" s="118">
        <v>3591.0029393526906</v>
      </c>
      <c r="N28" s="118">
        <v>5364.0047782859529</v>
      </c>
      <c r="O28" s="118">
        <v>6354.8757451986348</v>
      </c>
      <c r="P28" s="118">
        <v>8857.994866965777</v>
      </c>
      <c r="Q28" s="118">
        <v>11309.080787734219</v>
      </c>
      <c r="R28" s="118">
        <v>12925.812778999847</v>
      </c>
      <c r="S28" s="118">
        <v>12687.611527151706</v>
      </c>
      <c r="T28" s="118">
        <v>10635.943880500578</v>
      </c>
      <c r="U28" s="118">
        <v>7397.187961900946</v>
      </c>
      <c r="V28" s="118">
        <v>6028.8437338759959</v>
      </c>
      <c r="W28" s="118">
        <v>9085.9204332904246</v>
      </c>
      <c r="X28" s="118">
        <v>8413.8128460867792</v>
      </c>
      <c r="Y28" s="183">
        <v>7907.9378698164937</v>
      </c>
      <c r="Z28" s="183">
        <v>7941.9757045417482</v>
      </c>
      <c r="AA28" s="183">
        <v>11836.480861870499</v>
      </c>
      <c r="AB28" s="183">
        <v>10891.19275</v>
      </c>
      <c r="AC28" s="183">
        <v>7740.7922600000002</v>
      </c>
      <c r="AD28" s="183">
        <v>5976.2207399999998</v>
      </c>
      <c r="AE28" s="183">
        <v>5536.4604499999996</v>
      </c>
      <c r="AF28" s="234">
        <v>6813.4595201580996</v>
      </c>
      <c r="AG28" s="232" t="s">
        <v>126</v>
      </c>
    </row>
    <row r="29" spans="2:33" ht="15.75" thickBot="1">
      <c r="B29" s="70" t="s">
        <v>45</v>
      </c>
      <c r="C29" s="66" t="s">
        <v>86</v>
      </c>
      <c r="D29" s="73" t="s">
        <v>117</v>
      </c>
      <c r="E29" s="205">
        <v>1348.3971855091606</v>
      </c>
      <c r="F29" s="206">
        <v>1569.1920874833831</v>
      </c>
      <c r="G29" s="206">
        <v>1826.8712261527733</v>
      </c>
      <c r="H29" s="206">
        <v>2110.6144314096018</v>
      </c>
      <c r="I29" s="206">
        <v>2240.1347314679438</v>
      </c>
      <c r="J29" s="206">
        <v>2800.616149135878</v>
      </c>
      <c r="K29" s="206">
        <v>2946.2349314194912</v>
      </c>
      <c r="L29" s="206">
        <v>3172.7140797489069</v>
      </c>
      <c r="M29" s="206">
        <v>2879.558506906782</v>
      </c>
      <c r="N29" s="206">
        <v>3634.8876413797307</v>
      </c>
      <c r="O29" s="206">
        <v>4323.8355524052049</v>
      </c>
      <c r="P29" s="206">
        <v>5656.6346385842071</v>
      </c>
      <c r="Q29" s="206">
        <v>7702.7514366608411</v>
      </c>
      <c r="R29" s="206">
        <v>8862.8667464329737</v>
      </c>
      <c r="S29" s="206">
        <v>11087.433647378706</v>
      </c>
      <c r="T29" s="206">
        <v>12419.085375531169</v>
      </c>
      <c r="U29" s="206">
        <v>8328.6184078921033</v>
      </c>
      <c r="V29" s="206">
        <v>9546.020913751272</v>
      </c>
      <c r="W29" s="206">
        <v>11332.151083006176</v>
      </c>
      <c r="X29" s="206">
        <v>14827.852920019277</v>
      </c>
      <c r="Y29" s="207">
        <v>19836.290640041159</v>
      </c>
      <c r="Z29" s="207">
        <v>18367.798474902356</v>
      </c>
      <c r="AA29" s="207">
        <v>19769.024262253901</v>
      </c>
      <c r="AB29" s="207">
        <v>12400.11241</v>
      </c>
      <c r="AC29" s="207">
        <v>18417.74612</v>
      </c>
      <c r="AD29" s="207">
        <v>18830.38451</v>
      </c>
      <c r="AE29" s="207">
        <v>15961.801369999999</v>
      </c>
      <c r="AF29" s="235">
        <v>15676.4685408983</v>
      </c>
      <c r="AG29" s="232" t="s">
        <v>127</v>
      </c>
    </row>
    <row r="30" spans="2:33" ht="15.75" thickBot="1">
      <c r="B30" s="294"/>
      <c r="C30" s="295"/>
      <c r="D30" s="116" t="s">
        <v>49</v>
      </c>
      <c r="E30" s="184">
        <v>212343.53748730989</v>
      </c>
      <c r="F30" s="185">
        <v>208445.55317925444</v>
      </c>
      <c r="G30" s="185">
        <v>261457.86590482175</v>
      </c>
      <c r="H30" s="185">
        <v>311451.81891796074</v>
      </c>
      <c r="I30" s="185">
        <v>356334.69655612961</v>
      </c>
      <c r="J30" s="185">
        <v>396635.43293713656</v>
      </c>
      <c r="K30" s="185">
        <v>432606.97779593756</v>
      </c>
      <c r="L30" s="185">
        <v>451457.1105769595</v>
      </c>
      <c r="M30" s="185">
        <v>512972.65572483692</v>
      </c>
      <c r="N30" s="185">
        <v>557589.07438462717</v>
      </c>
      <c r="O30" s="185">
        <v>609121.20255892014</v>
      </c>
      <c r="P30" s="185">
        <v>688690.3000359789</v>
      </c>
      <c r="Q30" s="185">
        <v>808929.8430091748</v>
      </c>
      <c r="R30" s="185">
        <v>874819.32233093085</v>
      </c>
      <c r="S30" s="185">
        <v>863061.86990386434</v>
      </c>
      <c r="T30" s="185">
        <v>938587.89131012373</v>
      </c>
      <c r="U30" s="185">
        <v>933425.42537924135</v>
      </c>
      <c r="V30" s="185">
        <v>978573.14593666606</v>
      </c>
      <c r="W30" s="185">
        <v>966393.27879627224</v>
      </c>
      <c r="X30" s="185">
        <v>992157.62247253291</v>
      </c>
      <c r="Y30" s="186">
        <v>1014706.2080568469</v>
      </c>
      <c r="Z30" s="186">
        <v>1037449.910771001</v>
      </c>
      <c r="AA30" s="186">
        <v>1054700.8923249301</v>
      </c>
      <c r="AB30" s="186">
        <v>1040001.85954</v>
      </c>
      <c r="AC30" s="186">
        <v>1006740.0568</v>
      </c>
      <c r="AD30" s="186">
        <v>1196340.2690600001</v>
      </c>
      <c r="AE30" s="186">
        <v>1285087.05357</v>
      </c>
      <c r="AF30" s="187">
        <v>1319266.3120794401</v>
      </c>
      <c r="AG30" s="115" t="s">
        <v>50</v>
      </c>
    </row>
    <row r="31" spans="2:33">
      <c r="C31" s="230" t="s">
        <v>141</v>
      </c>
      <c r="AA31" s="149"/>
      <c r="AB31" s="149"/>
      <c r="AC31" s="149"/>
      <c r="AD31" s="149"/>
      <c r="AE31" s="149"/>
      <c r="AF31" s="149"/>
    </row>
    <row r="41" spans="27:30">
      <c r="AA41" s="147"/>
      <c r="AB41" s="21"/>
      <c r="AC41" s="21"/>
      <c r="AD41" s="21"/>
    </row>
    <row r="42" spans="27:30">
      <c r="AA42" s="147"/>
      <c r="AB42" s="21"/>
      <c r="AC42" s="21"/>
      <c r="AD42" s="21"/>
    </row>
  </sheetData>
  <mergeCells count="4">
    <mergeCell ref="B30:C30"/>
    <mergeCell ref="D9:D10"/>
    <mergeCell ref="AG9:AG10"/>
    <mergeCell ref="E9:AF9"/>
  </mergeCells>
  <pageMargins left="0.27" right="0.17" top="0.53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2:AL51"/>
  <sheetViews>
    <sheetView showGridLines="0" zoomScaleNormal="100" workbookViewId="0">
      <selection activeCell="B9" sqref="B9:D27"/>
    </sheetView>
  </sheetViews>
  <sheetFormatPr defaultRowHeight="15"/>
  <cols>
    <col min="1" max="1" width="2.5703125" style="12" customWidth="1"/>
    <col min="2" max="2" width="5.85546875" style="12" customWidth="1"/>
    <col min="3" max="3" width="10.42578125" style="12" customWidth="1"/>
    <col min="4" max="4" width="40" style="12" customWidth="1"/>
    <col min="5" max="25" width="10" style="12" customWidth="1"/>
    <col min="26" max="26" width="10" style="122" customWidth="1"/>
    <col min="27" max="27" width="10" style="12" customWidth="1"/>
    <col min="28" max="28" width="10" style="122" bestFit="1" customWidth="1"/>
    <col min="29" max="33" width="13.140625" style="12" customWidth="1"/>
    <col min="34" max="34" width="58.42578125" style="12" bestFit="1" customWidth="1"/>
    <col min="35" max="35" width="12.42578125" bestFit="1" customWidth="1"/>
    <col min="36" max="36" width="17.85546875" bestFit="1" customWidth="1"/>
    <col min="37" max="37" width="8.42578125" bestFit="1" customWidth="1"/>
    <col min="38" max="38" width="12.85546875" customWidth="1"/>
    <col min="39" max="16384" width="9.140625" style="12"/>
  </cols>
  <sheetData>
    <row r="2" spans="2:38">
      <c r="B2" s="13" t="s">
        <v>95</v>
      </c>
      <c r="C2" s="13"/>
    </row>
    <row r="3" spans="2:38">
      <c r="B3" s="13" t="s">
        <v>55</v>
      </c>
      <c r="C3" s="13"/>
      <c r="U3" s="14"/>
      <c r="V3" s="14"/>
      <c r="W3" s="14"/>
      <c r="X3" s="14"/>
      <c r="Y3" s="14"/>
      <c r="Z3" s="125"/>
      <c r="AA3" s="14"/>
      <c r="AB3" s="125"/>
      <c r="AC3" s="14"/>
      <c r="AD3" s="14"/>
      <c r="AE3" s="14"/>
      <c r="AF3" s="14"/>
    </row>
    <row r="4" spans="2:38">
      <c r="B4" s="13" t="s">
        <v>142</v>
      </c>
      <c r="C4" s="13"/>
      <c r="U4" s="15"/>
      <c r="V4" s="15"/>
      <c r="W4" s="15"/>
      <c r="X4" s="15"/>
      <c r="Y4" s="15"/>
      <c r="Z4" s="146"/>
      <c r="AA4" s="15"/>
      <c r="AB4" s="146"/>
      <c r="AC4" s="15"/>
      <c r="AD4" s="15"/>
      <c r="AE4" s="15"/>
      <c r="AF4" s="241"/>
      <c r="AG4" s="164"/>
    </row>
    <row r="5" spans="2:38">
      <c r="B5" s="62"/>
      <c r="C5" s="2"/>
      <c r="E5" s="164"/>
      <c r="F5" s="164"/>
      <c r="G5" s="175"/>
      <c r="H5" s="108"/>
      <c r="I5" s="108"/>
      <c r="J5" s="108"/>
      <c r="K5" s="108"/>
      <c r="L5" s="108"/>
      <c r="M5" s="108"/>
      <c r="N5" s="108"/>
      <c r="O5" s="108"/>
      <c r="P5" s="108"/>
      <c r="Q5" s="108"/>
      <c r="AA5" s="142"/>
      <c r="AB5" s="227"/>
      <c r="AC5" s="16"/>
      <c r="AD5" s="16"/>
      <c r="AE5" s="16"/>
      <c r="AG5" s="242"/>
    </row>
    <row r="6" spans="2:38" ht="15.75" thickBot="1">
      <c r="AA6" s="142"/>
      <c r="AH6" s="16" t="s">
        <v>146</v>
      </c>
    </row>
    <row r="7" spans="2:38" ht="15.75" customHeight="1" thickBot="1">
      <c r="B7" s="17" t="s">
        <v>21</v>
      </c>
      <c r="C7" s="17" t="s">
        <v>87</v>
      </c>
      <c r="D7" s="189" t="s">
        <v>22</v>
      </c>
      <c r="E7" s="291" t="s">
        <v>90</v>
      </c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3"/>
      <c r="AH7" s="289" t="s">
        <v>23</v>
      </c>
    </row>
    <row r="8" spans="2:38" ht="15.75" thickBot="1">
      <c r="B8" s="18" t="s">
        <v>24</v>
      </c>
      <c r="C8" s="18" t="s">
        <v>88</v>
      </c>
      <c r="D8" s="190"/>
      <c r="E8" s="92">
        <v>1995</v>
      </c>
      <c r="F8" s="52">
        <v>1996</v>
      </c>
      <c r="G8" s="53">
        <v>1997</v>
      </c>
      <c r="H8" s="52">
        <v>1998</v>
      </c>
      <c r="I8" s="53">
        <v>1999</v>
      </c>
      <c r="J8" s="52">
        <v>2000</v>
      </c>
      <c r="K8" s="53">
        <v>2001</v>
      </c>
      <c r="L8" s="52">
        <v>2002</v>
      </c>
      <c r="M8" s="53">
        <v>2003</v>
      </c>
      <c r="N8" s="52">
        <v>2004</v>
      </c>
      <c r="O8" s="53">
        <v>2005</v>
      </c>
      <c r="P8" s="52">
        <v>2006</v>
      </c>
      <c r="Q8" s="53">
        <v>2007</v>
      </c>
      <c r="R8" s="52">
        <v>2008</v>
      </c>
      <c r="S8" s="53">
        <v>2009</v>
      </c>
      <c r="T8" s="53">
        <v>2010</v>
      </c>
      <c r="U8" s="53">
        <v>2011</v>
      </c>
      <c r="V8" s="53">
        <v>2012</v>
      </c>
      <c r="W8" s="54">
        <v>2013</v>
      </c>
      <c r="X8" s="54">
        <v>2014</v>
      </c>
      <c r="Y8" s="54">
        <v>2015</v>
      </c>
      <c r="Z8" s="54">
        <v>2016</v>
      </c>
      <c r="AA8" s="208">
        <v>2017</v>
      </c>
      <c r="AB8" s="228">
        <v>2018</v>
      </c>
      <c r="AC8" s="229">
        <v>2019</v>
      </c>
      <c r="AD8" s="229">
        <v>2020</v>
      </c>
      <c r="AE8" s="229">
        <v>2021</v>
      </c>
      <c r="AF8" s="229">
        <v>2022</v>
      </c>
      <c r="AG8" s="229" t="s">
        <v>140</v>
      </c>
      <c r="AH8" s="290"/>
    </row>
    <row r="9" spans="2:38">
      <c r="B9" s="64" t="s">
        <v>25</v>
      </c>
      <c r="C9" s="96" t="s">
        <v>130</v>
      </c>
      <c r="D9" s="72" t="s">
        <v>100</v>
      </c>
      <c r="E9" s="80">
        <v>88429.557659382743</v>
      </c>
      <c r="F9" s="80">
        <v>113438.51830394057</v>
      </c>
      <c r="G9" s="80">
        <v>97381.968461949611</v>
      </c>
      <c r="H9" s="80">
        <v>103224.27159038991</v>
      </c>
      <c r="I9" s="80">
        <v>107131.25357086043</v>
      </c>
      <c r="J9" s="80">
        <v>114489.57379499009</v>
      </c>
      <c r="K9" s="80">
        <v>119263.11748350678</v>
      </c>
      <c r="L9" s="80">
        <v>125289.91439495045</v>
      </c>
      <c r="M9" s="80">
        <v>138794.300238728</v>
      </c>
      <c r="N9" s="80">
        <v>141161.970453938</v>
      </c>
      <c r="O9" s="80">
        <v>141209.49157986313</v>
      </c>
      <c r="P9" s="80">
        <v>144004.85192839915</v>
      </c>
      <c r="Q9" s="80">
        <v>156145.8118391037</v>
      </c>
      <c r="R9" s="80">
        <v>171542.66641337879</v>
      </c>
      <c r="S9" s="80">
        <v>179012.34891005774</v>
      </c>
      <c r="T9" s="80">
        <v>205502.60572930364</v>
      </c>
      <c r="U9" s="80">
        <v>218867.36827517286</v>
      </c>
      <c r="V9" s="80">
        <v>233064.06167392194</v>
      </c>
      <c r="W9" s="80">
        <v>255910.24528597892</v>
      </c>
      <c r="X9" s="80">
        <v>269808.81984246615</v>
      </c>
      <c r="Y9" s="80">
        <v>270859.33988879999</v>
      </c>
      <c r="Z9" s="80">
        <v>285265.9353201788</v>
      </c>
      <c r="AA9" s="80">
        <v>285478.73190191918</v>
      </c>
      <c r="AB9" s="80">
        <v>297545.186522512</v>
      </c>
      <c r="AC9" s="80">
        <v>310912.81189000001</v>
      </c>
      <c r="AD9" s="80">
        <v>311426.7267</v>
      </c>
      <c r="AE9" s="80">
        <v>332141.07047999999</v>
      </c>
      <c r="AF9" s="80">
        <v>365122.28404</v>
      </c>
      <c r="AG9" s="80">
        <v>384459.58740493399</v>
      </c>
      <c r="AH9" s="72" t="s">
        <v>118</v>
      </c>
      <c r="AL9" s="12"/>
    </row>
    <row r="10" spans="2:38">
      <c r="B10" s="64" t="s">
        <v>26</v>
      </c>
      <c r="C10" s="96" t="s">
        <v>131</v>
      </c>
      <c r="D10" s="72" t="s">
        <v>73</v>
      </c>
      <c r="E10" s="80">
        <v>2775.3727439410318</v>
      </c>
      <c r="F10" s="80">
        <v>2991.7485762470869</v>
      </c>
      <c r="G10" s="80">
        <v>2918.4716161230472</v>
      </c>
      <c r="H10" s="80">
        <v>2784.5244847135123</v>
      </c>
      <c r="I10" s="80">
        <v>3565.3574684008609</v>
      </c>
      <c r="J10" s="80">
        <v>3948.2886793716493</v>
      </c>
      <c r="K10" s="80">
        <v>4432.0742010507938</v>
      </c>
      <c r="L10" s="80">
        <v>4040.4758227535062</v>
      </c>
      <c r="M10" s="80">
        <v>3694.5770539959417</v>
      </c>
      <c r="N10" s="80">
        <v>4915.8597227299379</v>
      </c>
      <c r="O10" s="80">
        <v>8826.3280355859533</v>
      </c>
      <c r="P10" s="80">
        <v>8939.0012108304454</v>
      </c>
      <c r="Q10" s="80">
        <v>11294.106950731035</v>
      </c>
      <c r="R10" s="80">
        <v>15173.30891270396</v>
      </c>
      <c r="S10" s="80">
        <v>12460.94053555943</v>
      </c>
      <c r="T10" s="80">
        <v>22956.880763812536</v>
      </c>
      <c r="U10" s="80">
        <v>35352.345420853591</v>
      </c>
      <c r="V10" s="80">
        <v>47429.071025556543</v>
      </c>
      <c r="W10" s="80">
        <v>52995.531622712973</v>
      </c>
      <c r="X10" s="80">
        <v>55989.260343597605</v>
      </c>
      <c r="Y10" s="80">
        <v>37928.225749346369</v>
      </c>
      <c r="Z10" s="80">
        <v>29412.45978312341</v>
      </c>
      <c r="AA10" s="80">
        <v>30444.271370417646</v>
      </c>
      <c r="AB10" s="80">
        <v>33393.40941</v>
      </c>
      <c r="AC10" s="80">
        <v>36265.593480000003</v>
      </c>
      <c r="AD10" s="80">
        <v>25333.365129999998</v>
      </c>
      <c r="AE10" s="80">
        <v>27896.36175</v>
      </c>
      <c r="AF10" s="80">
        <v>32181.561760000001</v>
      </c>
      <c r="AG10" s="80">
        <v>26949.4375820848</v>
      </c>
      <c r="AH10" s="72" t="s">
        <v>135</v>
      </c>
      <c r="AL10" s="12"/>
    </row>
    <row r="11" spans="2:38">
      <c r="B11" s="64" t="s">
        <v>27</v>
      </c>
      <c r="C11" s="96" t="s">
        <v>132</v>
      </c>
      <c r="D11" s="72" t="s">
        <v>101</v>
      </c>
      <c r="E11" s="80">
        <v>15563.270399833473</v>
      </c>
      <c r="F11" s="80">
        <v>18773.022304222584</v>
      </c>
      <c r="G11" s="80">
        <v>17439.862800285187</v>
      </c>
      <c r="H11" s="80">
        <v>20171.124766253975</v>
      </c>
      <c r="I11" s="80">
        <v>22973.181699969362</v>
      </c>
      <c r="J11" s="80">
        <v>24320.871592283449</v>
      </c>
      <c r="K11" s="80">
        <v>25303.206726808916</v>
      </c>
      <c r="L11" s="80">
        <v>27308.283165325534</v>
      </c>
      <c r="M11" s="80">
        <v>30433.357648654743</v>
      </c>
      <c r="N11" s="80">
        <v>34024.819982041612</v>
      </c>
      <c r="O11" s="80">
        <v>39532.091637593519</v>
      </c>
      <c r="P11" s="80">
        <v>47665.140954650851</v>
      </c>
      <c r="Q11" s="80">
        <v>57620.527066821094</v>
      </c>
      <c r="R11" s="80">
        <v>60318.207935897546</v>
      </c>
      <c r="S11" s="80">
        <v>66274.367542164458</v>
      </c>
      <c r="T11" s="80">
        <v>74879.66465768186</v>
      </c>
      <c r="U11" s="80">
        <v>81056.061929596122</v>
      </c>
      <c r="V11" s="80">
        <v>71270.163744490841</v>
      </c>
      <c r="W11" s="80">
        <v>77722.472611983016</v>
      </c>
      <c r="X11" s="80">
        <v>82846.871556631944</v>
      </c>
      <c r="Y11" s="80">
        <v>90674.549436866262</v>
      </c>
      <c r="Z11" s="80">
        <v>93813.793622504381</v>
      </c>
      <c r="AA11" s="80">
        <v>102897.60956392568</v>
      </c>
      <c r="AB11" s="80">
        <v>111409.73632</v>
      </c>
      <c r="AC11" s="80">
        <v>119285.97026</v>
      </c>
      <c r="AD11" s="80">
        <v>117068.37414</v>
      </c>
      <c r="AE11" s="80">
        <v>129141.8818</v>
      </c>
      <c r="AF11" s="80">
        <v>161329.83730000001</v>
      </c>
      <c r="AG11" s="80">
        <v>162995.63169431401</v>
      </c>
      <c r="AH11" s="72" t="s">
        <v>136</v>
      </c>
      <c r="AL11" s="12"/>
    </row>
    <row r="12" spans="2:38">
      <c r="B12" s="64" t="s">
        <v>28</v>
      </c>
      <c r="C12" s="96">
        <v>35</v>
      </c>
      <c r="D12" s="72" t="s">
        <v>102</v>
      </c>
      <c r="E12" s="80">
        <v>7858.4518673393204</v>
      </c>
      <c r="F12" s="80">
        <v>11371.659706231187</v>
      </c>
      <c r="G12" s="80">
        <v>9308.6077008547109</v>
      </c>
      <c r="H12" s="80">
        <v>7107.0434568193878</v>
      </c>
      <c r="I12" s="80">
        <v>7691.3309987676184</v>
      </c>
      <c r="J12" s="80">
        <v>10271.365303363731</v>
      </c>
      <c r="K12" s="80">
        <v>10794.200232385854</v>
      </c>
      <c r="L12" s="80">
        <v>8522.404430720695</v>
      </c>
      <c r="M12" s="80">
        <v>18037.805051263258</v>
      </c>
      <c r="N12" s="80">
        <v>22716.982578351181</v>
      </c>
      <c r="O12" s="80">
        <v>23975.297985885769</v>
      </c>
      <c r="P12" s="80">
        <v>21861.523188887742</v>
      </c>
      <c r="Q12" s="80">
        <v>17426.205236903425</v>
      </c>
      <c r="R12" s="80">
        <v>19846.578181936984</v>
      </c>
      <c r="S12" s="80">
        <v>23704.877087856654</v>
      </c>
      <c r="T12" s="80">
        <v>40658.464884573361</v>
      </c>
      <c r="U12" s="80">
        <v>23095.984826387037</v>
      </c>
      <c r="V12" s="80">
        <v>21750.287294299935</v>
      </c>
      <c r="W12" s="80">
        <v>27454.864944049226</v>
      </c>
      <c r="X12" s="80">
        <v>25553.769317043349</v>
      </c>
      <c r="Y12" s="80">
        <v>45787.787367232508</v>
      </c>
      <c r="Z12" s="80">
        <v>50668.552623750198</v>
      </c>
      <c r="AA12" s="80">
        <v>29839.916558584842</v>
      </c>
      <c r="AB12" s="80">
        <v>44357.842900000003</v>
      </c>
      <c r="AC12" s="80">
        <v>33505.693791815</v>
      </c>
      <c r="AD12" s="80">
        <v>33277.575650917199</v>
      </c>
      <c r="AE12" s="80">
        <v>35615.362411399903</v>
      </c>
      <c r="AF12" s="80">
        <v>38207.597962217696</v>
      </c>
      <c r="AG12" s="80">
        <v>54290.349337639003</v>
      </c>
      <c r="AH12" s="72" t="s">
        <v>119</v>
      </c>
      <c r="AL12" s="12"/>
    </row>
    <row r="13" spans="2:38">
      <c r="B13" s="64" t="s">
        <v>29</v>
      </c>
      <c r="C13" s="96" t="s">
        <v>103</v>
      </c>
      <c r="D13" s="72" t="s">
        <v>104</v>
      </c>
      <c r="E13" s="80">
        <v>2042.8407757966477</v>
      </c>
      <c r="F13" s="80">
        <v>2119.4785980336069</v>
      </c>
      <c r="G13" s="80">
        <v>2028.9474556171017</v>
      </c>
      <c r="H13" s="80">
        <v>2024.9550262998055</v>
      </c>
      <c r="I13" s="80">
        <v>2229.1045284462261</v>
      </c>
      <c r="J13" s="80">
        <v>2611.5396845822988</v>
      </c>
      <c r="K13" s="80">
        <v>2874.8360810286231</v>
      </c>
      <c r="L13" s="80">
        <v>2487.2384840460336</v>
      </c>
      <c r="M13" s="80">
        <v>3928.6812384486502</v>
      </c>
      <c r="N13" s="80">
        <v>4919.6476004958931</v>
      </c>
      <c r="O13" s="80">
        <v>5666.6564657106865</v>
      </c>
      <c r="P13" s="80">
        <v>6454.4755370974963</v>
      </c>
      <c r="Q13" s="80">
        <v>5915.3210418810104</v>
      </c>
      <c r="R13" s="80">
        <v>5915.2711294535266</v>
      </c>
      <c r="S13" s="80">
        <v>6907.6832805423646</v>
      </c>
      <c r="T13" s="80">
        <v>8454.675414489122</v>
      </c>
      <c r="U13" s="80">
        <v>8608.1811356579528</v>
      </c>
      <c r="V13" s="80">
        <v>8430.3423568558374</v>
      </c>
      <c r="W13" s="80">
        <v>8771.492215712</v>
      </c>
      <c r="X13" s="80">
        <v>9089.0546970252635</v>
      </c>
      <c r="Y13" s="80">
        <v>8969.7510668498398</v>
      </c>
      <c r="Z13" s="80">
        <v>8566.1817882065225</v>
      </c>
      <c r="AA13" s="80">
        <v>9822.2566289687329</v>
      </c>
      <c r="AB13" s="80">
        <v>10229.509760000001</v>
      </c>
      <c r="AC13" s="80">
        <v>11139.230908185</v>
      </c>
      <c r="AD13" s="80">
        <v>11267.8759990828</v>
      </c>
      <c r="AE13" s="80">
        <v>12371.7633186001</v>
      </c>
      <c r="AF13" s="80">
        <v>14544.5901077823</v>
      </c>
      <c r="AG13" s="80">
        <v>15411.436093930901</v>
      </c>
      <c r="AH13" s="72" t="s">
        <v>120</v>
      </c>
      <c r="AL13" s="12"/>
    </row>
    <row r="14" spans="2:38">
      <c r="B14" s="64" t="s">
        <v>30</v>
      </c>
      <c r="C14" s="96" t="s">
        <v>82</v>
      </c>
      <c r="D14" s="72" t="s">
        <v>41</v>
      </c>
      <c r="E14" s="80">
        <v>24951.21330745149</v>
      </c>
      <c r="F14" s="80">
        <v>29721.765860404365</v>
      </c>
      <c r="G14" s="80">
        <v>36305.377344626679</v>
      </c>
      <c r="H14" s="80">
        <v>34408.827781847678</v>
      </c>
      <c r="I14" s="80">
        <v>47546.08551691068</v>
      </c>
      <c r="J14" s="80">
        <v>70927.707414318487</v>
      </c>
      <c r="K14" s="80">
        <v>98800.368664798094</v>
      </c>
      <c r="L14" s="80">
        <v>123974.9103595401</v>
      </c>
      <c r="M14" s="80">
        <v>133691.13728353367</v>
      </c>
      <c r="N14" s="80">
        <v>144293.83569506713</v>
      </c>
      <c r="O14" s="80">
        <v>154017.55392740612</v>
      </c>
      <c r="P14" s="80">
        <v>170281.18434528587</v>
      </c>
      <c r="Q14" s="80">
        <v>195025.63005078668</v>
      </c>
      <c r="R14" s="80">
        <v>216442.75969225957</v>
      </c>
      <c r="S14" s="80">
        <v>213639.10446013024</v>
      </c>
      <c r="T14" s="80">
        <v>198199.87776263186</v>
      </c>
      <c r="U14" s="80">
        <v>204544.37589378838</v>
      </c>
      <c r="V14" s="80">
        <v>187741.32475641352</v>
      </c>
      <c r="W14" s="80">
        <v>177970.58413129757</v>
      </c>
      <c r="X14" s="80">
        <v>160717.19990814727</v>
      </c>
      <c r="Y14" s="80">
        <v>170347.56654191238</v>
      </c>
      <c r="Z14" s="80">
        <v>172752.63046737653</v>
      </c>
      <c r="AA14" s="80">
        <v>189441.87575090621</v>
      </c>
      <c r="AB14" s="80">
        <v>195113.92194999999</v>
      </c>
      <c r="AC14" s="80">
        <v>192981.84302</v>
      </c>
      <c r="AD14" s="80">
        <v>201691.11356</v>
      </c>
      <c r="AE14" s="80">
        <v>213746.36497</v>
      </c>
      <c r="AF14" s="80">
        <v>248715.47065</v>
      </c>
      <c r="AG14" s="80">
        <v>285869.2862802</v>
      </c>
      <c r="AH14" s="72" t="s">
        <v>42</v>
      </c>
      <c r="AL14" s="12"/>
    </row>
    <row r="15" spans="2:38">
      <c r="B15" s="64" t="s">
        <v>31</v>
      </c>
      <c r="C15" s="96" t="s">
        <v>133</v>
      </c>
      <c r="D15" s="72" t="s">
        <v>105</v>
      </c>
      <c r="E15" s="80">
        <v>46335.222935369864</v>
      </c>
      <c r="F15" s="80">
        <v>60563.613657792172</v>
      </c>
      <c r="G15" s="80">
        <v>60758.94337231094</v>
      </c>
      <c r="H15" s="80">
        <v>72482.288997753509</v>
      </c>
      <c r="I15" s="80">
        <v>88947.243850546511</v>
      </c>
      <c r="J15" s="80">
        <v>91707.713750132447</v>
      </c>
      <c r="K15" s="80">
        <v>93637.87431985102</v>
      </c>
      <c r="L15" s="80">
        <v>93260.204571934941</v>
      </c>
      <c r="M15" s="80">
        <v>95791.488171986479</v>
      </c>
      <c r="N15" s="80">
        <v>100727.23382395484</v>
      </c>
      <c r="O15" s="80">
        <v>104254.76216025755</v>
      </c>
      <c r="P15" s="80">
        <v>109754.7475820609</v>
      </c>
      <c r="Q15" s="80">
        <v>121312.25472571864</v>
      </c>
      <c r="R15" s="80">
        <v>135312.69124153518</v>
      </c>
      <c r="S15" s="80">
        <v>142103.66656663048</v>
      </c>
      <c r="T15" s="80">
        <v>146067.29644368245</v>
      </c>
      <c r="U15" s="80">
        <v>154685.83674018265</v>
      </c>
      <c r="V15" s="80">
        <v>157787.23753305065</v>
      </c>
      <c r="W15" s="80">
        <v>164575.67808477272</v>
      </c>
      <c r="X15" s="80">
        <v>169772.48214401974</v>
      </c>
      <c r="Y15" s="80">
        <v>167798.18328209058</v>
      </c>
      <c r="Z15" s="80">
        <v>174476.62146871758</v>
      </c>
      <c r="AA15" s="80">
        <v>180200.6391325313</v>
      </c>
      <c r="AB15" s="80">
        <v>189482.18840000001</v>
      </c>
      <c r="AC15" s="80">
        <v>198053.29057000001</v>
      </c>
      <c r="AD15" s="80">
        <v>198443.17389000001</v>
      </c>
      <c r="AE15" s="80">
        <v>213310.22046000001</v>
      </c>
      <c r="AF15" s="80">
        <v>262168.15328000003</v>
      </c>
      <c r="AG15" s="80">
        <v>287940.38268978603</v>
      </c>
      <c r="AH15" s="72" t="s">
        <v>121</v>
      </c>
      <c r="AL15" s="12"/>
    </row>
    <row r="16" spans="2:38">
      <c r="B16" s="64" t="s">
        <v>32</v>
      </c>
      <c r="C16" s="96" t="s">
        <v>106</v>
      </c>
      <c r="D16" s="72" t="s">
        <v>107</v>
      </c>
      <c r="E16" s="80">
        <v>7201.4485189764309</v>
      </c>
      <c r="F16" s="80">
        <v>8213.7881940787211</v>
      </c>
      <c r="G16" s="80">
        <v>9348.9486429001845</v>
      </c>
      <c r="H16" s="80">
        <v>15285.810459087856</v>
      </c>
      <c r="I16" s="80">
        <v>17425.891234236835</v>
      </c>
      <c r="J16" s="80">
        <v>16879.150870632595</v>
      </c>
      <c r="K16" s="80">
        <v>21754.502182697441</v>
      </c>
      <c r="L16" s="80">
        <v>20475.13179301046</v>
      </c>
      <c r="M16" s="80">
        <v>18359.965373791212</v>
      </c>
      <c r="N16" s="80">
        <v>22242.282087920765</v>
      </c>
      <c r="O16" s="80">
        <v>26205.667607959498</v>
      </c>
      <c r="P16" s="80">
        <v>29182.000809584908</v>
      </c>
      <c r="Q16" s="80">
        <v>34527.663624623383</v>
      </c>
      <c r="R16" s="80">
        <v>37556.075385378528</v>
      </c>
      <c r="S16" s="80">
        <v>42761.78932929119</v>
      </c>
      <c r="T16" s="80">
        <v>49401.547343468075</v>
      </c>
      <c r="U16" s="80">
        <v>56463.108181079231</v>
      </c>
      <c r="V16" s="80">
        <v>60884.958037187993</v>
      </c>
      <c r="W16" s="80">
        <v>38278.553333328833</v>
      </c>
      <c r="X16" s="80">
        <v>35965.051378057426</v>
      </c>
      <c r="Y16" s="80">
        <v>36801.928220509973</v>
      </c>
      <c r="Z16" s="80">
        <v>38447.308877670788</v>
      </c>
      <c r="AA16" s="80">
        <v>43067.609789774731</v>
      </c>
      <c r="AB16" s="80">
        <v>45556.220630000003</v>
      </c>
      <c r="AC16" s="80">
        <v>48127.488839999998</v>
      </c>
      <c r="AD16" s="80">
        <v>42095.720699999998</v>
      </c>
      <c r="AE16" s="80">
        <v>50952.701280000001</v>
      </c>
      <c r="AF16" s="80">
        <v>62367.599410000003</v>
      </c>
      <c r="AG16" s="80">
        <v>65033.342683233102</v>
      </c>
      <c r="AH16" s="72" t="s">
        <v>122</v>
      </c>
      <c r="AL16" s="12"/>
    </row>
    <row r="17" spans="1:38">
      <c r="B17" s="64" t="s">
        <v>33</v>
      </c>
      <c r="C17" s="96" t="s">
        <v>134</v>
      </c>
      <c r="D17" s="72" t="s">
        <v>74</v>
      </c>
      <c r="E17" s="80">
        <v>8457.886982955426</v>
      </c>
      <c r="F17" s="80">
        <v>9478.1685197309107</v>
      </c>
      <c r="G17" s="80">
        <v>9371.8680454335063</v>
      </c>
      <c r="H17" s="80">
        <v>8517.1076742387995</v>
      </c>
      <c r="I17" s="80">
        <v>12241.980851463441</v>
      </c>
      <c r="J17" s="80">
        <v>10100.287688979659</v>
      </c>
      <c r="K17" s="80">
        <v>9990.5019532298811</v>
      </c>
      <c r="L17" s="80">
        <v>10741.575796216464</v>
      </c>
      <c r="M17" s="80">
        <v>10323.344421931593</v>
      </c>
      <c r="N17" s="80">
        <v>10853.975478055525</v>
      </c>
      <c r="O17" s="80">
        <v>15024.962121184031</v>
      </c>
      <c r="P17" s="80">
        <v>15127.777334029062</v>
      </c>
      <c r="Q17" s="80">
        <v>17288.639434500903</v>
      </c>
      <c r="R17" s="80">
        <v>18023.150558241399</v>
      </c>
      <c r="S17" s="80">
        <v>20315.428493600575</v>
      </c>
      <c r="T17" s="80">
        <v>22523.286559044041</v>
      </c>
      <c r="U17" s="80">
        <v>21563.830071836888</v>
      </c>
      <c r="V17" s="80">
        <v>21375.677401772526</v>
      </c>
      <c r="W17" s="80">
        <v>20420.355592868451</v>
      </c>
      <c r="X17" s="80">
        <v>21666.406604295327</v>
      </c>
      <c r="Y17" s="80">
        <v>22351.661663944196</v>
      </c>
      <c r="Z17" s="80">
        <v>24516.945701143039</v>
      </c>
      <c r="AA17" s="80">
        <v>29920.778960242016</v>
      </c>
      <c r="AB17" s="80">
        <v>35948.17899</v>
      </c>
      <c r="AC17" s="80">
        <v>43097.67697</v>
      </c>
      <c r="AD17" s="80">
        <v>30870.611260000001</v>
      </c>
      <c r="AE17" s="80">
        <v>38926.813520000003</v>
      </c>
      <c r="AF17" s="80">
        <v>57155.21125</v>
      </c>
      <c r="AG17" s="80">
        <v>86778.520104022595</v>
      </c>
      <c r="AH17" s="72" t="s">
        <v>76</v>
      </c>
      <c r="AL17" s="12"/>
    </row>
    <row r="18" spans="1:38">
      <c r="B18" s="64" t="s">
        <v>34</v>
      </c>
      <c r="C18" s="96" t="s">
        <v>108</v>
      </c>
      <c r="D18" s="72" t="s">
        <v>109</v>
      </c>
      <c r="E18" s="80">
        <v>2370.3905061335745</v>
      </c>
      <c r="F18" s="80">
        <v>2765.8055243960903</v>
      </c>
      <c r="G18" s="80">
        <v>4054.2180392290138</v>
      </c>
      <c r="H18" s="80">
        <v>4640.8163992118307</v>
      </c>
      <c r="I18" s="80">
        <v>7018.7052352235087</v>
      </c>
      <c r="J18" s="80">
        <v>7911.9943345405791</v>
      </c>
      <c r="K18" s="80">
        <v>12445.919503920883</v>
      </c>
      <c r="L18" s="80">
        <v>14630.611605248407</v>
      </c>
      <c r="M18" s="80">
        <v>16649.861012579211</v>
      </c>
      <c r="N18" s="80">
        <v>20696.06406591041</v>
      </c>
      <c r="O18" s="80">
        <v>23104.123329345799</v>
      </c>
      <c r="P18" s="80">
        <v>25240.992468820819</v>
      </c>
      <c r="Q18" s="80">
        <v>30576.853827508443</v>
      </c>
      <c r="R18" s="80">
        <v>33671.315119067585</v>
      </c>
      <c r="S18" s="80">
        <v>34260.257407060679</v>
      </c>
      <c r="T18" s="80">
        <v>29222.290055271711</v>
      </c>
      <c r="U18" s="80">
        <v>28998.342814309428</v>
      </c>
      <c r="V18" s="80">
        <v>28486.628492405558</v>
      </c>
      <c r="W18" s="80">
        <v>25966.236746429822</v>
      </c>
      <c r="X18" s="80">
        <v>27074.60384861656</v>
      </c>
      <c r="Y18" s="80">
        <v>29697.088855535454</v>
      </c>
      <c r="Z18" s="80">
        <v>33423.486262064238</v>
      </c>
      <c r="AA18" s="80">
        <v>34984.563046898977</v>
      </c>
      <c r="AB18" s="80">
        <v>33522.003167142298</v>
      </c>
      <c r="AC18" s="80">
        <v>37147.03398</v>
      </c>
      <c r="AD18" s="80">
        <v>37947.772669999998</v>
      </c>
      <c r="AE18" s="80">
        <v>43296.103949999997</v>
      </c>
      <c r="AF18" s="80">
        <v>52157.670980000003</v>
      </c>
      <c r="AG18" s="80">
        <v>57425.260590887898</v>
      </c>
      <c r="AH18" s="72" t="s">
        <v>123</v>
      </c>
      <c r="AL18" s="12"/>
    </row>
    <row r="19" spans="1:38">
      <c r="B19" s="64" t="s">
        <v>35</v>
      </c>
      <c r="C19" s="96" t="s">
        <v>83</v>
      </c>
      <c r="D19" s="72" t="s">
        <v>110</v>
      </c>
      <c r="E19" s="80">
        <v>2434.3049927648012</v>
      </c>
      <c r="F19" s="80">
        <v>2633.4590945959326</v>
      </c>
      <c r="G19" s="80">
        <v>-933.13890182097373</v>
      </c>
      <c r="H19" s="80">
        <v>196.76411348301684</v>
      </c>
      <c r="I19" s="80">
        <v>4215.5220676512999</v>
      </c>
      <c r="J19" s="80">
        <v>6903.6378604369593</v>
      </c>
      <c r="K19" s="80">
        <v>8353.5309996880787</v>
      </c>
      <c r="L19" s="80">
        <v>8420.112795664656</v>
      </c>
      <c r="M19" s="80">
        <v>10786.250948205379</v>
      </c>
      <c r="N19" s="80">
        <v>12272.913138965951</v>
      </c>
      <c r="O19" s="80">
        <v>17299.341856123017</v>
      </c>
      <c r="P19" s="80">
        <v>18614.083887123175</v>
      </c>
      <c r="Q19" s="80">
        <v>23080.033008298316</v>
      </c>
      <c r="R19" s="80">
        <v>30202.051801081943</v>
      </c>
      <c r="S19" s="80">
        <v>27020.61110566901</v>
      </c>
      <c r="T19" s="80">
        <v>29486.901725474283</v>
      </c>
      <c r="U19" s="80">
        <v>33267.797892319868</v>
      </c>
      <c r="V19" s="80">
        <v>31932.608024890127</v>
      </c>
      <c r="W19" s="80">
        <v>30396.97931690899</v>
      </c>
      <c r="X19" s="80">
        <v>30432.107041647789</v>
      </c>
      <c r="Y19" s="80">
        <v>34123.970236731402</v>
      </c>
      <c r="Z19" s="80">
        <v>29556.582367394927</v>
      </c>
      <c r="AA19" s="80">
        <v>32341.491678731589</v>
      </c>
      <c r="AB19" s="80">
        <v>30343.62544</v>
      </c>
      <c r="AC19" s="80">
        <v>29810.352719999999</v>
      </c>
      <c r="AD19" s="80">
        <v>26570.0792</v>
      </c>
      <c r="AE19" s="80">
        <v>30589.807410000001</v>
      </c>
      <c r="AF19" s="80">
        <v>34055.148849999998</v>
      </c>
      <c r="AG19" s="80">
        <v>37647.0791040275</v>
      </c>
      <c r="AH19" s="72" t="s">
        <v>77</v>
      </c>
      <c r="AL19" s="12"/>
    </row>
    <row r="20" spans="1:38">
      <c r="B20" s="64" t="s">
        <v>36</v>
      </c>
      <c r="C20" s="96">
        <v>68</v>
      </c>
      <c r="D20" s="72" t="s">
        <v>129</v>
      </c>
      <c r="E20" s="80">
        <v>14286.188119648285</v>
      </c>
      <c r="F20" s="80">
        <v>17364.972399681123</v>
      </c>
      <c r="G20" s="80">
        <v>20914.979903356383</v>
      </c>
      <c r="H20" s="80">
        <v>25173.093732685869</v>
      </c>
      <c r="I20" s="80">
        <v>28412.981677680447</v>
      </c>
      <c r="J20" s="80">
        <v>34158.807945458655</v>
      </c>
      <c r="K20" s="80">
        <v>38168.826127843597</v>
      </c>
      <c r="L20" s="80">
        <v>40544.686524625045</v>
      </c>
      <c r="M20" s="80">
        <v>43286.660289293417</v>
      </c>
      <c r="N20" s="80">
        <v>46824.607587908875</v>
      </c>
      <c r="O20" s="80">
        <v>50701.963514635972</v>
      </c>
      <c r="P20" s="80">
        <v>54529.355734686731</v>
      </c>
      <c r="Q20" s="80">
        <v>58668.590399855297</v>
      </c>
      <c r="R20" s="80">
        <v>63379.179604413606</v>
      </c>
      <c r="S20" s="80">
        <v>65187.267431525441</v>
      </c>
      <c r="T20" s="80">
        <v>65828.416723048125</v>
      </c>
      <c r="U20" s="80">
        <v>67509.349586137032</v>
      </c>
      <c r="V20" s="80">
        <v>68814.468751898821</v>
      </c>
      <c r="W20" s="80">
        <v>74752.01056556312</v>
      </c>
      <c r="X20" s="80">
        <v>71172.849233885529</v>
      </c>
      <c r="Y20" s="80">
        <v>73101.251770813426</v>
      </c>
      <c r="Z20" s="80">
        <v>76781.868134626668</v>
      </c>
      <c r="AA20" s="80">
        <v>83863.2090188203</v>
      </c>
      <c r="AB20" s="80">
        <v>88650.434313862701</v>
      </c>
      <c r="AC20" s="80">
        <v>93144.231299999999</v>
      </c>
      <c r="AD20" s="80">
        <v>95961.265719999996</v>
      </c>
      <c r="AE20" s="80">
        <v>103485.39279</v>
      </c>
      <c r="AF20" s="80">
        <v>111305.23924</v>
      </c>
      <c r="AG20" s="80">
        <v>112622.001214608</v>
      </c>
      <c r="AH20" s="72" t="s">
        <v>78</v>
      </c>
      <c r="AL20" s="12"/>
    </row>
    <row r="21" spans="1:38">
      <c r="B21" s="64" t="s">
        <v>37</v>
      </c>
      <c r="C21" s="96" t="s">
        <v>111</v>
      </c>
      <c r="D21" s="72" t="s">
        <v>112</v>
      </c>
      <c r="E21" s="80">
        <v>1394.8581977129156</v>
      </c>
      <c r="F21" s="80">
        <v>1639.886422797586</v>
      </c>
      <c r="G21" s="80">
        <v>1755.3882597699037</v>
      </c>
      <c r="H21" s="80">
        <v>2900.1638702953455</v>
      </c>
      <c r="I21" s="80">
        <v>3577.8308050790865</v>
      </c>
      <c r="J21" s="80">
        <v>4655.3042990595441</v>
      </c>
      <c r="K21" s="80">
        <v>5428.5118597835963</v>
      </c>
      <c r="L21" s="80">
        <v>7731.695267126348</v>
      </c>
      <c r="M21" s="80">
        <v>8162.178542282576</v>
      </c>
      <c r="N21" s="80">
        <v>8965.4518350574908</v>
      </c>
      <c r="O21" s="80">
        <v>9874.1167147154556</v>
      </c>
      <c r="P21" s="80">
        <v>14860.928403333495</v>
      </c>
      <c r="Q21" s="80">
        <v>17820.970177654446</v>
      </c>
      <c r="R21" s="80">
        <v>18397.387201443151</v>
      </c>
      <c r="S21" s="80">
        <v>23572.199552633458</v>
      </c>
      <c r="T21" s="80">
        <v>23546.488943302797</v>
      </c>
      <c r="U21" s="80">
        <v>24032.317231292531</v>
      </c>
      <c r="V21" s="80">
        <v>30217.734497397887</v>
      </c>
      <c r="W21" s="80">
        <v>32723.059352840217</v>
      </c>
      <c r="X21" s="80">
        <v>40198.883273392639</v>
      </c>
      <c r="Y21" s="80">
        <v>42403.317108085095</v>
      </c>
      <c r="Z21" s="80">
        <v>42742.320769165788</v>
      </c>
      <c r="AA21" s="80">
        <v>49366.894383405408</v>
      </c>
      <c r="AB21" s="80">
        <v>55849.469683712698</v>
      </c>
      <c r="AC21" s="80">
        <v>58669.165099999998</v>
      </c>
      <c r="AD21" s="80">
        <v>52123.984969999998</v>
      </c>
      <c r="AE21" s="80">
        <v>53541.687270000002</v>
      </c>
      <c r="AF21" s="80">
        <v>69873.768490000002</v>
      </c>
      <c r="AG21" s="80">
        <v>75483.156886580706</v>
      </c>
      <c r="AH21" s="72" t="s">
        <v>124</v>
      </c>
      <c r="AL21" s="12"/>
    </row>
    <row r="22" spans="1:38">
      <c r="B22" s="64" t="s">
        <v>38</v>
      </c>
      <c r="C22" s="96" t="s">
        <v>84</v>
      </c>
      <c r="D22" s="72" t="s">
        <v>113</v>
      </c>
      <c r="E22" s="80">
        <v>1105.1083726192007</v>
      </c>
      <c r="F22" s="80">
        <v>1271.7250946691408</v>
      </c>
      <c r="G22" s="80">
        <v>1375.3983360823861</v>
      </c>
      <c r="H22" s="80">
        <v>2240.3293787300317</v>
      </c>
      <c r="I22" s="80">
        <v>2656.9970727908835</v>
      </c>
      <c r="J22" s="80">
        <v>3043.0564765297299</v>
      </c>
      <c r="K22" s="80">
        <v>3904.0380623616329</v>
      </c>
      <c r="L22" s="80">
        <v>4714.6640737928165</v>
      </c>
      <c r="M22" s="80">
        <v>4858.8192475674241</v>
      </c>
      <c r="N22" s="80">
        <v>5534.1763630594214</v>
      </c>
      <c r="O22" s="80">
        <v>5938.0083224691098</v>
      </c>
      <c r="P22" s="80">
        <v>7783.3920196248746</v>
      </c>
      <c r="Q22" s="80">
        <v>9508.3172839004874</v>
      </c>
      <c r="R22" s="80">
        <v>12011.326294034687</v>
      </c>
      <c r="S22" s="80">
        <v>10835.70598402332</v>
      </c>
      <c r="T22" s="80">
        <v>12219.274852370325</v>
      </c>
      <c r="U22" s="80">
        <v>15156.504580785857</v>
      </c>
      <c r="V22" s="80">
        <v>23279.742219898682</v>
      </c>
      <c r="W22" s="80">
        <v>28715.423138129572</v>
      </c>
      <c r="X22" s="80">
        <v>34243.93911512076</v>
      </c>
      <c r="Y22" s="80">
        <v>39754.420512088116</v>
      </c>
      <c r="Z22" s="80">
        <v>45889.899075224181</v>
      </c>
      <c r="AA22" s="80">
        <v>50096.581518134699</v>
      </c>
      <c r="AB22" s="80">
        <v>50946.6915552668</v>
      </c>
      <c r="AC22" s="80">
        <v>57423.933550000002</v>
      </c>
      <c r="AD22" s="80">
        <v>53388.179550000001</v>
      </c>
      <c r="AE22" s="80">
        <v>60960.532879999999</v>
      </c>
      <c r="AF22" s="80">
        <v>73514.657749999998</v>
      </c>
      <c r="AG22" s="80">
        <v>95113.4722897748</v>
      </c>
      <c r="AH22" s="72" t="s">
        <v>79</v>
      </c>
      <c r="AL22" s="12"/>
    </row>
    <row r="23" spans="1:38">
      <c r="B23" s="64" t="s">
        <v>39</v>
      </c>
      <c r="C23" s="96">
        <v>84</v>
      </c>
      <c r="D23" s="72" t="s">
        <v>114</v>
      </c>
      <c r="E23" s="80">
        <v>15212.966819370522</v>
      </c>
      <c r="F23" s="80">
        <v>17429.992826773927</v>
      </c>
      <c r="G23" s="80">
        <v>19522.259964616896</v>
      </c>
      <c r="H23" s="80">
        <v>21681.326965469678</v>
      </c>
      <c r="I23" s="80">
        <v>22881.338790253045</v>
      </c>
      <c r="J23" s="80">
        <v>18284.07678954221</v>
      </c>
      <c r="K23" s="80">
        <v>25432.854986288457</v>
      </c>
      <c r="L23" s="80">
        <v>30965.315069136628</v>
      </c>
      <c r="M23" s="80">
        <v>34654.814645732011</v>
      </c>
      <c r="N23" s="80">
        <v>38199.978804038343</v>
      </c>
      <c r="O23" s="80">
        <v>40537.974009381687</v>
      </c>
      <c r="P23" s="80">
        <v>42106.577935415611</v>
      </c>
      <c r="Q23" s="80">
        <v>43979.359809083493</v>
      </c>
      <c r="R23" s="80">
        <v>48013.962766078323</v>
      </c>
      <c r="S23" s="80">
        <v>54508.089602325344</v>
      </c>
      <c r="T23" s="80">
        <v>58112.116819271774</v>
      </c>
      <c r="U23" s="80">
        <v>63033.630994387757</v>
      </c>
      <c r="V23" s="80">
        <v>63193.776985159944</v>
      </c>
      <c r="W23" s="80">
        <v>65108.419983815518</v>
      </c>
      <c r="X23" s="80">
        <v>67263.16327589612</v>
      </c>
      <c r="Y23" s="80">
        <v>70633.266138715873</v>
      </c>
      <c r="Z23" s="80">
        <v>74343.627669268288</v>
      </c>
      <c r="AA23" s="80">
        <v>82934.481434569941</v>
      </c>
      <c r="AB23" s="80">
        <v>85350.829706725897</v>
      </c>
      <c r="AC23" s="80">
        <v>90109.449104082203</v>
      </c>
      <c r="AD23" s="80">
        <v>92035.076260000002</v>
      </c>
      <c r="AE23" s="80">
        <v>99094.894527028402</v>
      </c>
      <c r="AF23" s="80">
        <v>104804.387520805</v>
      </c>
      <c r="AG23" s="80">
        <v>122244.019452712</v>
      </c>
      <c r="AH23" s="72" t="s">
        <v>80</v>
      </c>
      <c r="AL23" s="12"/>
    </row>
    <row r="24" spans="1:38">
      <c r="B24" s="64" t="s">
        <v>40</v>
      </c>
      <c r="C24" s="96">
        <v>85</v>
      </c>
      <c r="D24" s="72" t="s">
        <v>115</v>
      </c>
      <c r="E24" s="80">
        <v>4659.5172985050667</v>
      </c>
      <c r="F24" s="80">
        <v>5770.6635221082697</v>
      </c>
      <c r="G24" s="80">
        <v>6456.8599008116889</v>
      </c>
      <c r="H24" s="80">
        <v>7911.1753365084196</v>
      </c>
      <c r="I24" s="80">
        <v>9343.6948302748115</v>
      </c>
      <c r="J24" s="80">
        <v>12016.328261457022</v>
      </c>
      <c r="K24" s="80">
        <v>13618.705785439155</v>
      </c>
      <c r="L24" s="80">
        <v>14596.516835486414</v>
      </c>
      <c r="M24" s="80">
        <v>16332.676347868559</v>
      </c>
      <c r="N24" s="80">
        <v>17357.837202798968</v>
      </c>
      <c r="O24" s="80">
        <v>19950.802708304767</v>
      </c>
      <c r="P24" s="80">
        <v>21936.488176579063</v>
      </c>
      <c r="Q24" s="80">
        <v>24279.176141988217</v>
      </c>
      <c r="R24" s="80">
        <v>28231.021600392261</v>
      </c>
      <c r="S24" s="80">
        <v>32040.070332928884</v>
      </c>
      <c r="T24" s="80">
        <v>35338.682578594497</v>
      </c>
      <c r="U24" s="80">
        <v>38152.629107333305</v>
      </c>
      <c r="V24" s="80">
        <v>43361.554032854045</v>
      </c>
      <c r="W24" s="80">
        <v>46238.90444771426</v>
      </c>
      <c r="X24" s="80">
        <v>45428.86858739434</v>
      </c>
      <c r="Y24" s="80">
        <v>46469.828424522522</v>
      </c>
      <c r="Z24" s="80">
        <v>44948.048886653669</v>
      </c>
      <c r="AA24" s="80">
        <v>50151.246008516064</v>
      </c>
      <c r="AB24" s="80">
        <v>51530.619499405402</v>
      </c>
      <c r="AC24" s="80">
        <v>53552.801005917798</v>
      </c>
      <c r="AD24" s="80">
        <v>56119.678480000002</v>
      </c>
      <c r="AE24" s="80">
        <v>61173.382389571598</v>
      </c>
      <c r="AF24" s="80">
        <v>64376.313126194698</v>
      </c>
      <c r="AG24" s="80">
        <v>76740.580263474199</v>
      </c>
      <c r="AH24" s="72" t="s">
        <v>81</v>
      </c>
      <c r="AL24" s="12"/>
    </row>
    <row r="25" spans="1:38">
      <c r="B25" s="64" t="s">
        <v>43</v>
      </c>
      <c r="C25" s="96" t="s">
        <v>89</v>
      </c>
      <c r="D25" s="72" t="s">
        <v>75</v>
      </c>
      <c r="E25" s="80">
        <v>3768.3490889938771</v>
      </c>
      <c r="F25" s="80">
        <v>4173.8881619404647</v>
      </c>
      <c r="G25" s="80">
        <v>4650.3431167237504</v>
      </c>
      <c r="H25" s="80">
        <v>5458.7105119178641</v>
      </c>
      <c r="I25" s="80">
        <v>6919.3036972741147</v>
      </c>
      <c r="J25" s="80">
        <v>8341.5306596796509</v>
      </c>
      <c r="K25" s="80">
        <v>8908.1016265099624</v>
      </c>
      <c r="L25" s="80">
        <v>9116.8852583812895</v>
      </c>
      <c r="M25" s="80">
        <v>10494.500333634833</v>
      </c>
      <c r="N25" s="80">
        <v>10997.722420709313</v>
      </c>
      <c r="O25" s="80">
        <v>11922.972960241648</v>
      </c>
      <c r="P25" s="80">
        <v>12886.589722724697</v>
      </c>
      <c r="Q25" s="80">
        <v>14792.409541857836</v>
      </c>
      <c r="R25" s="80">
        <v>18119.254265490345</v>
      </c>
      <c r="S25" s="80">
        <v>22734.582960336542</v>
      </c>
      <c r="T25" s="80">
        <v>26013.27458713383</v>
      </c>
      <c r="U25" s="80">
        <v>28192.537517092554</v>
      </c>
      <c r="V25" s="80">
        <v>29671.062115035158</v>
      </c>
      <c r="W25" s="80">
        <v>31556.21045293269</v>
      </c>
      <c r="X25" s="80">
        <v>32531.362716372521</v>
      </c>
      <c r="Y25" s="80">
        <v>32967.573223091975</v>
      </c>
      <c r="Z25" s="80">
        <v>35564.156562306329</v>
      </c>
      <c r="AA25" s="80">
        <v>39394.829283318482</v>
      </c>
      <c r="AB25" s="80">
        <v>42538.983740561896</v>
      </c>
      <c r="AC25" s="80">
        <v>45638.524380000003</v>
      </c>
      <c r="AD25" s="80">
        <v>48800.602720000003</v>
      </c>
      <c r="AE25" s="80">
        <v>61625.578493399997</v>
      </c>
      <c r="AF25" s="80">
        <v>65532.692083000002</v>
      </c>
      <c r="AG25" s="80">
        <v>75609.132627952102</v>
      </c>
      <c r="AH25" s="72" t="s">
        <v>125</v>
      </c>
      <c r="AL25" s="12"/>
    </row>
    <row r="26" spans="1:38">
      <c r="B26" s="64" t="s">
        <v>44</v>
      </c>
      <c r="C26" s="96" t="s">
        <v>85</v>
      </c>
      <c r="D26" s="72" t="s">
        <v>116</v>
      </c>
      <c r="E26" s="80">
        <v>621.09085741705042</v>
      </c>
      <c r="F26" s="80">
        <v>927.89477493631625</v>
      </c>
      <c r="G26" s="80">
        <v>947.01805434808625</v>
      </c>
      <c r="H26" s="80">
        <v>1079.218116368583</v>
      </c>
      <c r="I26" s="80">
        <v>1098.341395780353</v>
      </c>
      <c r="J26" s="80">
        <v>1507.4132858060407</v>
      </c>
      <c r="K26" s="80">
        <v>1991.3153996169151</v>
      </c>
      <c r="L26" s="80">
        <v>1728.5781694378149</v>
      </c>
      <c r="M26" s="80">
        <v>1875.7442762153489</v>
      </c>
      <c r="N26" s="80">
        <v>2781.1899840161091</v>
      </c>
      <c r="O26" s="80">
        <v>3776.4319603590934</v>
      </c>
      <c r="P26" s="80">
        <v>4006.7427602312796</v>
      </c>
      <c r="Q26" s="80">
        <v>5362.0012576741065</v>
      </c>
      <c r="R26" s="80">
        <v>7651.2438344762895</v>
      </c>
      <c r="S26" s="80">
        <v>8198.5409439379746</v>
      </c>
      <c r="T26" s="80">
        <v>10135.469082806972</v>
      </c>
      <c r="U26" s="80">
        <v>11589.054146144508</v>
      </c>
      <c r="V26" s="80">
        <v>9818.5776627576161</v>
      </c>
      <c r="W26" s="80">
        <v>9436.3319978905238</v>
      </c>
      <c r="X26" s="80">
        <v>14058.178840494091</v>
      </c>
      <c r="Y26" s="80">
        <v>13808.66665597411</v>
      </c>
      <c r="Z26" s="80">
        <v>14002.000617502121</v>
      </c>
      <c r="AA26" s="80">
        <v>13898.678762383603</v>
      </c>
      <c r="AB26" s="80">
        <v>13581.748338129501</v>
      </c>
      <c r="AC26" s="80">
        <v>7165.9534000000003</v>
      </c>
      <c r="AD26" s="80">
        <v>6679.2589699999999</v>
      </c>
      <c r="AE26" s="80">
        <v>9530.9071499999991</v>
      </c>
      <c r="AF26" s="80">
        <v>12469.877539999999</v>
      </c>
      <c r="AG26" s="80">
        <v>16580.694204390202</v>
      </c>
      <c r="AH26" s="72" t="s">
        <v>126</v>
      </c>
      <c r="AL26" s="12"/>
    </row>
    <row r="27" spans="1:38" ht="15.75" thickBot="1">
      <c r="B27" s="70" t="s">
        <v>45</v>
      </c>
      <c r="C27" s="66" t="s">
        <v>86</v>
      </c>
      <c r="D27" s="73" t="s">
        <v>117</v>
      </c>
      <c r="E27" s="80">
        <v>1036.3220329320609</v>
      </c>
      <c r="F27" s="80">
        <v>1162.5599695549781</v>
      </c>
      <c r="G27" s="80">
        <v>1125.3249527364912</v>
      </c>
      <c r="H27" s="80">
        <v>1320.3655170238032</v>
      </c>
      <c r="I27" s="80">
        <v>1404.8830948816385</v>
      </c>
      <c r="J27" s="80">
        <v>1896.0306976778695</v>
      </c>
      <c r="K27" s="80">
        <v>2438.5980856043921</v>
      </c>
      <c r="L27" s="80">
        <v>2157.8578794332611</v>
      </c>
      <c r="M27" s="80">
        <v>2384.8141724221337</v>
      </c>
      <c r="N27" s="80">
        <v>3377.7479542484498</v>
      </c>
      <c r="O27" s="80">
        <v>4529.6693475695747</v>
      </c>
      <c r="P27" s="80">
        <v>4837.5970263383315</v>
      </c>
      <c r="Q27" s="80">
        <v>6396.7394766108446</v>
      </c>
      <c r="R27" s="80">
        <v>6315.9250978632754</v>
      </c>
      <c r="S27" s="80">
        <v>8583.6476062043057</v>
      </c>
      <c r="T27" s="80">
        <v>11095.750046624526</v>
      </c>
      <c r="U27" s="80">
        <v>10262.942591611392</v>
      </c>
      <c r="V27" s="80">
        <v>7576.1124075534017</v>
      </c>
      <c r="W27" s="80">
        <v>8278.2271844607949</v>
      </c>
      <c r="X27" s="80">
        <v>8462.775548766127</v>
      </c>
      <c r="Y27" s="80">
        <v>9589.0760055608262</v>
      </c>
      <c r="Z27" s="80">
        <v>11947.790491610625</v>
      </c>
      <c r="AA27" s="80">
        <v>13439.903614178664</v>
      </c>
      <c r="AB27" s="80">
        <v>14053.861747746099</v>
      </c>
      <c r="AC27" s="80">
        <v>16239.536770000001</v>
      </c>
      <c r="AD27" s="80">
        <v>16103.057059999999</v>
      </c>
      <c r="AE27" s="80">
        <v>18066.906709999999</v>
      </c>
      <c r="AF27" s="80">
        <v>23601.742300000002</v>
      </c>
      <c r="AG27" s="80">
        <v>27329.543530204799</v>
      </c>
      <c r="AH27" s="72" t="s">
        <v>127</v>
      </c>
      <c r="AL27" s="12"/>
    </row>
    <row r="28" spans="1:38">
      <c r="A28"/>
      <c r="B28"/>
      <c r="C28"/>
      <c r="D28" s="247" t="s">
        <v>54</v>
      </c>
      <c r="E28" s="209">
        <v>250504.36147714377</v>
      </c>
      <c r="F28" s="117">
        <v>311812.61151213502</v>
      </c>
      <c r="G28" s="117">
        <v>304731.64706595463</v>
      </c>
      <c r="H28" s="117">
        <v>338607.91817909892</v>
      </c>
      <c r="I28" s="117">
        <v>397281.02838649112</v>
      </c>
      <c r="J28" s="117">
        <v>443974.67938884266</v>
      </c>
      <c r="K28" s="117">
        <v>507541.08428241411</v>
      </c>
      <c r="L28" s="117">
        <v>550707.06229683093</v>
      </c>
      <c r="M28" s="117">
        <v>602540.97629813442</v>
      </c>
      <c r="N28" s="117">
        <v>652864.2967792683</v>
      </c>
      <c r="O28" s="117">
        <v>706348.21624459233</v>
      </c>
      <c r="P28" s="117">
        <v>760073.4510257045</v>
      </c>
      <c r="Q28" s="117">
        <v>851020.61089550133</v>
      </c>
      <c r="R28" s="117">
        <v>946123.37703512725</v>
      </c>
      <c r="S28" s="117">
        <v>994121.17913247808</v>
      </c>
      <c r="T28" s="117">
        <v>1069642.9649725859</v>
      </c>
      <c r="U28" s="117">
        <v>1124432.198935969</v>
      </c>
      <c r="V28" s="117">
        <v>1146085.3890134012</v>
      </c>
      <c r="W28" s="117">
        <v>1177271.5810093889</v>
      </c>
      <c r="X28" s="117">
        <v>1202275.6472728706</v>
      </c>
      <c r="Y28" s="210">
        <v>1244067.4521486708</v>
      </c>
      <c r="Z28" s="117">
        <v>1287120.210488488</v>
      </c>
      <c r="AA28" s="117">
        <v>1351585.5684062282</v>
      </c>
      <c r="AB28" s="117">
        <v>1429404.46207507</v>
      </c>
      <c r="AC28" s="117">
        <v>1482270.5810400001</v>
      </c>
      <c r="AD28" s="117">
        <v>1457203.49263</v>
      </c>
      <c r="AE28" s="117">
        <v>1595467.7335600001</v>
      </c>
      <c r="AF28" s="117">
        <v>1853483.8036400001</v>
      </c>
      <c r="AG28" s="237">
        <v>2066522.9140347601</v>
      </c>
      <c r="AH28" s="40" t="s">
        <v>53</v>
      </c>
      <c r="AL28" s="12"/>
    </row>
    <row r="29" spans="1:38">
      <c r="D29" s="104" t="s">
        <v>14</v>
      </c>
      <c r="E29" s="182">
        <v>18790.88492266164</v>
      </c>
      <c r="F29" s="118">
        <v>26187.696790065253</v>
      </c>
      <c r="G29" s="118">
        <v>31749.159500325652</v>
      </c>
      <c r="H29" s="118">
        <v>54462.045773252372</v>
      </c>
      <c r="I29" s="118">
        <v>56231.294172411697</v>
      </c>
      <c r="J29" s="118">
        <v>72232.100889207039</v>
      </c>
      <c r="K29" s="118">
        <v>75584.054692328806</v>
      </c>
      <c r="L29" s="118">
        <v>83225.562290837857</v>
      </c>
      <c r="M29" s="118">
        <v>98170.658269075691</v>
      </c>
      <c r="N29" s="118">
        <v>107580.47080163681</v>
      </c>
      <c r="O29" s="118">
        <v>118246.34040333983</v>
      </c>
      <c r="P29" s="118">
        <v>137624.26005425426</v>
      </c>
      <c r="Q29" s="118">
        <v>154260.66840818321</v>
      </c>
      <c r="R29" s="118">
        <v>166193.76499687001</v>
      </c>
      <c r="S29" s="118">
        <v>177485.28157962943</v>
      </c>
      <c r="T29" s="118">
        <v>186592.304482993</v>
      </c>
      <c r="U29" s="118">
        <v>184565.70712216443</v>
      </c>
      <c r="V29" s="118">
        <v>178791.98487086099</v>
      </c>
      <c r="W29" s="118">
        <v>174975.25772103708</v>
      </c>
      <c r="X29" s="118">
        <v>200220.45935440692</v>
      </c>
      <c r="Y29" s="118">
        <v>200734.51200093099</v>
      </c>
      <c r="Z29" s="183">
        <v>201183.10411901801</v>
      </c>
      <c r="AA29" s="183">
        <v>227470.22482448001</v>
      </c>
      <c r="AB29" s="183">
        <v>231416</v>
      </c>
      <c r="AC29" s="183">
        <v>229766.2</v>
      </c>
      <c r="AD29" s="183">
        <v>198781</v>
      </c>
      <c r="AE29" s="183">
        <v>271206</v>
      </c>
      <c r="AF29" s="183">
        <v>296257</v>
      </c>
      <c r="AG29" s="238">
        <v>303383</v>
      </c>
      <c r="AH29" s="19" t="s">
        <v>128</v>
      </c>
    </row>
    <row r="30" spans="1:38" ht="15.75" thickBot="1">
      <c r="D30" s="105" t="s">
        <v>52</v>
      </c>
      <c r="E30" s="211">
        <v>269294.83974447369</v>
      </c>
      <c r="F30" s="119">
        <v>338000.30830220034</v>
      </c>
      <c r="G30" s="119">
        <v>336480.80656628043</v>
      </c>
      <c r="H30" s="119">
        <v>393069.96395235136</v>
      </c>
      <c r="I30" s="119">
        <v>453512.3225589029</v>
      </c>
      <c r="J30" s="119">
        <v>516206.78027804988</v>
      </c>
      <c r="K30" s="119">
        <v>583125.13897474273</v>
      </c>
      <c r="L30" s="119">
        <v>633932.62458766869</v>
      </c>
      <c r="M30" s="119">
        <v>700711.6345672101</v>
      </c>
      <c r="N30" s="119">
        <v>760444.76758090511</v>
      </c>
      <c r="O30" s="119">
        <v>824594.55664793192</v>
      </c>
      <c r="P30" s="119">
        <v>897697.71107995883</v>
      </c>
      <c r="Q30" s="119">
        <v>1005281.2793036846</v>
      </c>
      <c r="R30" s="119">
        <v>1112317.142031997</v>
      </c>
      <c r="S30" s="119">
        <v>1171606.4607121076</v>
      </c>
      <c r="T30" s="119">
        <v>1256235.2694555786</v>
      </c>
      <c r="U30" s="119">
        <v>1308997.9060581336</v>
      </c>
      <c r="V30" s="119">
        <v>1324877.3738842616</v>
      </c>
      <c r="W30" s="119">
        <v>1352246.8387304267</v>
      </c>
      <c r="X30" s="119">
        <v>1402496.1066272769</v>
      </c>
      <c r="Y30" s="119">
        <v>1444801.964149602</v>
      </c>
      <c r="Z30" s="212">
        <v>1488303.3146075062</v>
      </c>
      <c r="AA30" s="212">
        <v>1579055.793230708</v>
      </c>
      <c r="AB30" s="212">
        <v>1660820.46207507</v>
      </c>
      <c r="AC30" s="212">
        <v>1712036.78104</v>
      </c>
      <c r="AD30" s="212">
        <v>1655984.49263</v>
      </c>
      <c r="AE30" s="212">
        <v>1866673.7335600001</v>
      </c>
      <c r="AF30" s="212">
        <v>2149740.8036400001</v>
      </c>
      <c r="AG30" s="240">
        <v>2369905.9140347601</v>
      </c>
      <c r="AH30" s="22" t="s">
        <v>51</v>
      </c>
    </row>
    <row r="31" spans="1:38">
      <c r="AC31" s="142"/>
      <c r="AD31" s="142"/>
      <c r="AE31" s="142"/>
      <c r="AF31" s="142"/>
      <c r="AG31" s="243"/>
    </row>
    <row r="32" spans="1:38">
      <c r="B32" s="216" t="s">
        <v>141</v>
      </c>
      <c r="AC32" s="142"/>
      <c r="AD32" s="142"/>
      <c r="AE32" s="142"/>
      <c r="AF32" s="142"/>
      <c r="AG32" s="243"/>
    </row>
    <row r="33" spans="28:33">
      <c r="AC33" s="142"/>
      <c r="AD33" s="142"/>
      <c r="AE33" s="142"/>
      <c r="AF33" s="142"/>
      <c r="AG33" s="244"/>
    </row>
    <row r="34" spans="28:33">
      <c r="AC34" s="142"/>
      <c r="AD34" s="142"/>
      <c r="AE34" s="142"/>
      <c r="AF34" s="142"/>
    </row>
    <row r="35" spans="28:33">
      <c r="AC35" s="142"/>
      <c r="AD35" s="142"/>
      <c r="AE35" s="245"/>
      <c r="AF35" s="245"/>
      <c r="AG35" s="246"/>
    </row>
    <row r="36" spans="28:33">
      <c r="AB36" s="147"/>
      <c r="AC36" s="147"/>
      <c r="AD36" s="147"/>
      <c r="AE36" s="147"/>
      <c r="AF36" s="147"/>
      <c r="AG36" s="147"/>
    </row>
    <row r="37" spans="28:33">
      <c r="AB37" s="147"/>
      <c r="AC37" s="147"/>
      <c r="AD37" s="147"/>
      <c r="AE37" s="147"/>
      <c r="AF37" s="147"/>
      <c r="AG37" s="147"/>
    </row>
    <row r="38" spans="28:33">
      <c r="AB38" s="147"/>
      <c r="AC38" s="147"/>
      <c r="AD38" s="147"/>
      <c r="AE38" s="147"/>
      <c r="AF38" s="147"/>
      <c r="AG38" s="147"/>
    </row>
    <row r="39" spans="28:33">
      <c r="AB39" s="147"/>
      <c r="AC39" s="147"/>
      <c r="AD39" s="147"/>
      <c r="AE39" s="147"/>
      <c r="AF39" s="147"/>
      <c r="AG39" s="147"/>
    </row>
    <row r="40" spans="28:33">
      <c r="AC40" s="142"/>
      <c r="AD40" s="142"/>
      <c r="AE40" s="142"/>
      <c r="AF40" s="142"/>
    </row>
    <row r="41" spans="28:33">
      <c r="AC41" s="142"/>
      <c r="AD41" s="142"/>
      <c r="AE41" s="142"/>
      <c r="AF41" s="142"/>
    </row>
    <row r="42" spans="28:33">
      <c r="AC42" s="142"/>
      <c r="AD42" s="142"/>
      <c r="AE42" s="142"/>
      <c r="AF42" s="142"/>
    </row>
    <row r="43" spans="28:33">
      <c r="AC43" s="142"/>
      <c r="AD43" s="142"/>
      <c r="AE43" s="142"/>
      <c r="AF43" s="142"/>
    </row>
    <row r="44" spans="28:33">
      <c r="AC44" s="142"/>
      <c r="AD44" s="142"/>
      <c r="AE44" s="142"/>
      <c r="AF44" s="142"/>
    </row>
    <row r="45" spans="28:33">
      <c r="AB45" s="147"/>
      <c r="AC45" s="142"/>
      <c r="AD45" s="142"/>
      <c r="AE45" s="142"/>
      <c r="AF45" s="142"/>
    </row>
    <row r="46" spans="28:33">
      <c r="AB46" s="147"/>
      <c r="AC46" s="142"/>
      <c r="AD46" s="142"/>
      <c r="AE46" s="142"/>
      <c r="AF46" s="142"/>
    </row>
    <row r="47" spans="28:33">
      <c r="AC47" s="142"/>
      <c r="AD47" s="142"/>
      <c r="AE47" s="142"/>
      <c r="AF47" s="142"/>
    </row>
    <row r="48" spans="28:33">
      <c r="AC48" s="142"/>
      <c r="AD48" s="142"/>
      <c r="AE48" s="142"/>
      <c r="AF48" s="142"/>
    </row>
    <row r="49" spans="29:32">
      <c r="AC49" s="142"/>
      <c r="AD49" s="142"/>
      <c r="AE49" s="142"/>
      <c r="AF49" s="142"/>
    </row>
    <row r="50" spans="29:32">
      <c r="AC50" s="142"/>
      <c r="AD50" s="142"/>
      <c r="AE50" s="142"/>
      <c r="AF50" s="142"/>
    </row>
    <row r="51" spans="29:32">
      <c r="AC51" s="142"/>
      <c r="AD51" s="142"/>
      <c r="AE51" s="142"/>
      <c r="AF51" s="142"/>
    </row>
  </sheetData>
  <mergeCells count="2">
    <mergeCell ref="E7:AG7"/>
    <mergeCell ref="AH7:AH8"/>
  </mergeCells>
  <pageMargins left="0.27" right="0.17" top="0.53" bottom="0.75" header="0.3" footer="0.3"/>
  <pageSetup paperSize="9" scale="93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B2:BF116"/>
  <sheetViews>
    <sheetView showGridLines="0" topLeftCell="N13" zoomScale="90" zoomScaleNormal="90" workbookViewId="0">
      <selection activeCell="T19" sqref="T19"/>
    </sheetView>
  </sheetViews>
  <sheetFormatPr defaultColWidth="9.140625" defaultRowHeight="12"/>
  <cols>
    <col min="1" max="1" width="2.5703125" style="12" customWidth="1"/>
    <col min="2" max="2" width="5.85546875" style="12" customWidth="1"/>
    <col min="3" max="3" width="10.42578125" style="12" customWidth="1"/>
    <col min="4" max="4" width="54.28515625" style="12" customWidth="1"/>
    <col min="5" max="25" width="10.28515625" style="12" customWidth="1"/>
    <col min="26" max="27" width="12.42578125" style="12" bestFit="1" customWidth="1"/>
    <col min="28" max="32" width="13" style="12" customWidth="1"/>
    <col min="33" max="33" width="58.42578125" style="12" bestFit="1" customWidth="1"/>
    <col min="34" max="34" width="10.7109375" style="12" bestFit="1" customWidth="1"/>
    <col min="35" max="35" width="18.28515625" style="164" bestFit="1" customWidth="1"/>
    <col min="36" max="16384" width="9.140625" style="12"/>
  </cols>
  <sheetData>
    <row r="2" spans="2:58">
      <c r="B2" s="13" t="s">
        <v>95</v>
      </c>
      <c r="C2" s="13"/>
    </row>
    <row r="3" spans="2:58">
      <c r="B3" s="13" t="s">
        <v>55</v>
      </c>
      <c r="C3" s="13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2:58">
      <c r="B4" s="13" t="s">
        <v>143</v>
      </c>
      <c r="C4" s="13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58">
      <c r="B5" s="37"/>
      <c r="C5" s="37"/>
      <c r="D5" s="38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69"/>
      <c r="S5" s="69"/>
      <c r="T5" s="69"/>
      <c r="U5" s="69"/>
      <c r="V5" s="69"/>
      <c r="W5" s="69"/>
      <c r="X5" s="69"/>
      <c r="Y5" s="69"/>
      <c r="Z5" s="139"/>
      <c r="AA5" s="139"/>
      <c r="AB5" s="16"/>
      <c r="AC5" s="16"/>
      <c r="AD5" s="16"/>
      <c r="AF5" s="16"/>
      <c r="AG5" s="166"/>
    </row>
    <row r="6" spans="2:58">
      <c r="B6" s="62"/>
      <c r="C6" s="2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</row>
    <row r="7" spans="2:58" ht="13.5" thickBot="1">
      <c r="B7" s="62"/>
      <c r="C7" s="1"/>
      <c r="D7" s="60"/>
      <c r="AG7" s="16" t="s">
        <v>146</v>
      </c>
    </row>
    <row r="8" spans="2:58" ht="15.75" customHeight="1" thickBot="1">
      <c r="B8" s="17" t="s">
        <v>21</v>
      </c>
      <c r="C8" s="17" t="s">
        <v>87</v>
      </c>
      <c r="D8" s="300" t="s">
        <v>22</v>
      </c>
      <c r="E8" s="304" t="s">
        <v>90</v>
      </c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6"/>
      <c r="AG8" s="302" t="s">
        <v>23</v>
      </c>
    </row>
    <row r="9" spans="2:58" ht="12.75" thickBot="1">
      <c r="B9" s="18" t="s">
        <v>24</v>
      </c>
      <c r="C9" s="18" t="s">
        <v>88</v>
      </c>
      <c r="D9" s="301"/>
      <c r="E9" s="52">
        <v>1996</v>
      </c>
      <c r="F9" s="107">
        <v>1997</v>
      </c>
      <c r="G9" s="92">
        <v>1998</v>
      </c>
      <c r="H9" s="107">
        <v>1999</v>
      </c>
      <c r="I9" s="92">
        <v>2000</v>
      </c>
      <c r="J9" s="107">
        <v>2001</v>
      </c>
      <c r="K9" s="92">
        <v>2002</v>
      </c>
      <c r="L9" s="107">
        <v>2003</v>
      </c>
      <c r="M9" s="92">
        <v>2004</v>
      </c>
      <c r="N9" s="107">
        <v>2005</v>
      </c>
      <c r="O9" s="92">
        <v>2006</v>
      </c>
      <c r="P9" s="107">
        <v>2007</v>
      </c>
      <c r="Q9" s="92">
        <v>2008</v>
      </c>
      <c r="R9" s="107">
        <v>2009</v>
      </c>
      <c r="S9" s="92">
        <v>2010</v>
      </c>
      <c r="T9" s="53">
        <v>2011</v>
      </c>
      <c r="U9" s="53">
        <v>2012</v>
      </c>
      <c r="V9" s="54">
        <v>2013</v>
      </c>
      <c r="W9" s="54">
        <v>2014</v>
      </c>
      <c r="X9" s="54">
        <v>2015</v>
      </c>
      <c r="Y9" s="54">
        <v>2016</v>
      </c>
      <c r="Z9" s="54">
        <v>2017</v>
      </c>
      <c r="AA9" s="144">
        <v>2018</v>
      </c>
      <c r="AB9" s="229">
        <v>2019</v>
      </c>
      <c r="AC9" s="229">
        <v>2020</v>
      </c>
      <c r="AD9" s="229">
        <v>2021</v>
      </c>
      <c r="AE9" s="229">
        <v>2022</v>
      </c>
      <c r="AF9" s="229" t="s">
        <v>140</v>
      </c>
      <c r="AG9" s="303"/>
    </row>
    <row r="10" spans="2:58" ht="21" customHeight="1">
      <c r="B10" s="64" t="s">
        <v>25</v>
      </c>
      <c r="C10" s="96" t="s">
        <v>130</v>
      </c>
      <c r="D10" s="72" t="s">
        <v>100</v>
      </c>
      <c r="E10" s="111">
        <v>91082.811067939474</v>
      </c>
      <c r="F10" s="109">
        <v>94026.717042089978</v>
      </c>
      <c r="G10" s="109">
        <v>102435.09393948254</v>
      </c>
      <c r="H10" s="109">
        <v>108793.39599306344</v>
      </c>
      <c r="I10" s="109">
        <v>114304.8373565134</v>
      </c>
      <c r="J10" s="109">
        <v>117572.42016892428</v>
      </c>
      <c r="K10" s="109">
        <v>121705.03461589899</v>
      </c>
      <c r="L10" s="109">
        <v>128978.63425736324</v>
      </c>
      <c r="M10" s="109">
        <v>147549.54964260288</v>
      </c>
      <c r="N10" s="109">
        <v>142460.13691666428</v>
      </c>
      <c r="O10" s="109">
        <v>145612.43196656034</v>
      </c>
      <c r="P10" s="109">
        <v>148913.79688799573</v>
      </c>
      <c r="Q10" s="109">
        <v>167187.61406741338</v>
      </c>
      <c r="R10" s="80">
        <v>173767.43556867083</v>
      </c>
      <c r="S10" s="80">
        <v>191999.63465221028</v>
      </c>
      <c r="T10" s="80">
        <v>215314.08120155611</v>
      </c>
      <c r="U10" s="80">
        <v>232802.86320508478</v>
      </c>
      <c r="V10" s="80">
        <v>245083.28406456526</v>
      </c>
      <c r="W10" s="80">
        <v>259774.41592311149</v>
      </c>
      <c r="X10" s="80">
        <v>271009.71369047521</v>
      </c>
      <c r="Y10" s="80">
        <v>281320.8347789768</v>
      </c>
      <c r="Z10" s="158">
        <v>277339.20760681992</v>
      </c>
      <c r="AA10" s="158">
        <v>289473.95497792604</v>
      </c>
      <c r="AB10" s="248">
        <v>304236.68102197401</v>
      </c>
      <c r="AC10" s="248">
        <v>316492.63798510598</v>
      </c>
      <c r="AD10" s="248">
        <v>306187.62910688901</v>
      </c>
      <c r="AE10" s="248">
        <v>316112.071028209</v>
      </c>
      <c r="AF10" s="249">
        <v>358465.13844151702</v>
      </c>
      <c r="AG10" s="72" t="s">
        <v>118</v>
      </c>
      <c r="AH10" s="164"/>
      <c r="BD10" s="152"/>
      <c r="BE10"/>
      <c r="BF10"/>
    </row>
    <row r="11" spans="2:58" ht="21" customHeight="1">
      <c r="B11" s="64" t="s">
        <v>26</v>
      </c>
      <c r="C11" s="96" t="s">
        <v>131</v>
      </c>
      <c r="D11" s="72" t="s">
        <v>73</v>
      </c>
      <c r="E11" s="111">
        <v>3153.215543208667</v>
      </c>
      <c r="F11" s="109">
        <v>2078.7385789376713</v>
      </c>
      <c r="G11" s="109">
        <v>3084.1283125453829</v>
      </c>
      <c r="H11" s="109">
        <v>2570.6776326788495</v>
      </c>
      <c r="I11" s="109">
        <v>4048.9039540554218</v>
      </c>
      <c r="J11" s="109">
        <v>4313.4616298053634</v>
      </c>
      <c r="K11" s="109">
        <v>3963.1639363800873</v>
      </c>
      <c r="L11" s="109">
        <v>4826.1508486738958</v>
      </c>
      <c r="M11" s="109">
        <v>4592.2379447119592</v>
      </c>
      <c r="N11" s="109">
        <v>5172.5331772752097</v>
      </c>
      <c r="O11" s="109">
        <v>10674.38353389089</v>
      </c>
      <c r="P11" s="109">
        <v>10696.31986443873</v>
      </c>
      <c r="Q11" s="109">
        <v>13319.457161313983</v>
      </c>
      <c r="R11" s="80">
        <v>15288.090927635307</v>
      </c>
      <c r="S11" s="80">
        <v>16908.561847944784</v>
      </c>
      <c r="T11" s="80">
        <v>28015.910896931015</v>
      </c>
      <c r="U11" s="80">
        <v>41497.829117967245</v>
      </c>
      <c r="V11" s="80">
        <v>54192.958519608292</v>
      </c>
      <c r="W11" s="80">
        <v>62195.460316218181</v>
      </c>
      <c r="X11" s="80">
        <v>43271.362409352943</v>
      </c>
      <c r="Y11" s="80">
        <v>36796.458192707454</v>
      </c>
      <c r="Z11" s="158">
        <v>30936.03861136287</v>
      </c>
      <c r="AA11" s="158">
        <v>32398.066278943992</v>
      </c>
      <c r="AB11" s="250">
        <v>39671.7511116846</v>
      </c>
      <c r="AC11" s="250">
        <v>25603.066032957198</v>
      </c>
      <c r="AD11" s="250">
        <v>25881.049621067701</v>
      </c>
      <c r="AE11" s="250">
        <v>26283.845722716898</v>
      </c>
      <c r="AF11" s="251">
        <v>21891.7053969269</v>
      </c>
      <c r="AG11" s="72" t="s">
        <v>135</v>
      </c>
      <c r="AH11" s="164"/>
      <c r="BD11" s="152"/>
      <c r="BE11"/>
      <c r="BF11"/>
    </row>
    <row r="12" spans="2:58" ht="21" customHeight="1">
      <c r="B12" s="64" t="s">
        <v>27</v>
      </c>
      <c r="C12" s="96" t="s">
        <v>132</v>
      </c>
      <c r="D12" s="72" t="s">
        <v>101</v>
      </c>
      <c r="E12" s="111">
        <v>17679.875174210822</v>
      </c>
      <c r="F12" s="109">
        <v>12381.167893176531</v>
      </c>
      <c r="G12" s="109">
        <v>26277.823214251377</v>
      </c>
      <c r="H12" s="109">
        <v>22985.704058708608</v>
      </c>
      <c r="I12" s="109">
        <v>24508.274625547987</v>
      </c>
      <c r="J12" s="109">
        <v>25496.296666592309</v>
      </c>
      <c r="K12" s="109">
        <v>26255.054760642422</v>
      </c>
      <c r="L12" s="109">
        <v>32795.108892587785</v>
      </c>
      <c r="M12" s="109">
        <v>32549.403433315976</v>
      </c>
      <c r="N12" s="109">
        <v>39088.359207688409</v>
      </c>
      <c r="O12" s="109">
        <v>44880.765141584357</v>
      </c>
      <c r="P12" s="109">
        <v>54445.113761520799</v>
      </c>
      <c r="Q12" s="109">
        <v>54484.489923609966</v>
      </c>
      <c r="R12" s="80">
        <v>61738.460906581255</v>
      </c>
      <c r="S12" s="80">
        <v>73331.259273610558</v>
      </c>
      <c r="T12" s="80">
        <v>81442.841706102627</v>
      </c>
      <c r="U12" s="80">
        <v>71998.440576160749</v>
      </c>
      <c r="V12" s="80">
        <v>76480.095009442113</v>
      </c>
      <c r="W12" s="80">
        <v>85615.964058967031</v>
      </c>
      <c r="X12" s="80">
        <v>86729.118227652943</v>
      </c>
      <c r="Y12" s="80">
        <v>99675.734984018694</v>
      </c>
      <c r="Z12" s="158">
        <v>100800.50415273719</v>
      </c>
      <c r="AA12" s="158">
        <v>111652.22265091224</v>
      </c>
      <c r="AB12" s="250">
        <v>119636.659531005</v>
      </c>
      <c r="AC12" s="250">
        <v>115017.677940536</v>
      </c>
      <c r="AD12" s="250">
        <v>128842.580331683</v>
      </c>
      <c r="AE12" s="250">
        <v>137126.116815677</v>
      </c>
      <c r="AF12" s="251">
        <v>151366.9303679</v>
      </c>
      <c r="AG12" s="72" t="s">
        <v>136</v>
      </c>
      <c r="AH12" s="164"/>
      <c r="BD12" s="152"/>
      <c r="BE12"/>
      <c r="BF12"/>
    </row>
    <row r="13" spans="2:58" ht="21" customHeight="1">
      <c r="B13" s="64" t="s">
        <v>28</v>
      </c>
      <c r="C13" s="96">
        <v>35</v>
      </c>
      <c r="D13" s="72" t="s">
        <v>102</v>
      </c>
      <c r="E13" s="111">
        <v>8926.9394733599238</v>
      </c>
      <c r="F13" s="109">
        <v>9596.3634019219371</v>
      </c>
      <c r="G13" s="109">
        <v>8857.4574432423342</v>
      </c>
      <c r="H13" s="109">
        <v>8137.5904923846747</v>
      </c>
      <c r="I13" s="109">
        <v>6644.4814937625961</v>
      </c>
      <c r="J13" s="109">
        <v>9949.3274822083458</v>
      </c>
      <c r="K13" s="109">
        <v>9088.3901216057911</v>
      </c>
      <c r="L13" s="109">
        <v>12425.529303436488</v>
      </c>
      <c r="M13" s="109">
        <v>18472.524351774864</v>
      </c>
      <c r="N13" s="109">
        <v>21481.876749835872</v>
      </c>
      <c r="O13" s="109">
        <v>23178.054640280137</v>
      </c>
      <c r="P13" s="109">
        <v>11279.019519933838</v>
      </c>
      <c r="Q13" s="109">
        <v>19490.894389081001</v>
      </c>
      <c r="R13" s="80">
        <v>23375.920277340017</v>
      </c>
      <c r="S13" s="80">
        <v>30533.444144379995</v>
      </c>
      <c r="T13" s="80">
        <v>29944.623646902579</v>
      </c>
      <c r="U13" s="80">
        <v>23252.540525367058</v>
      </c>
      <c r="V13" s="80">
        <v>30016.073649035683</v>
      </c>
      <c r="W13" s="80">
        <v>23444.973740867808</v>
      </c>
      <c r="X13" s="80">
        <v>46250.9056674233</v>
      </c>
      <c r="Y13" s="80">
        <v>50581.286483098906</v>
      </c>
      <c r="Z13" s="158">
        <v>31918.430675352232</v>
      </c>
      <c r="AA13" s="158">
        <v>42692.067431469928</v>
      </c>
      <c r="AB13" s="250">
        <v>33857.224034041101</v>
      </c>
      <c r="AC13" s="250">
        <v>34397.8548853502</v>
      </c>
      <c r="AD13" s="250">
        <v>35781.602655898401</v>
      </c>
      <c r="AE13" s="250">
        <v>36751.4403379531</v>
      </c>
      <c r="AF13" s="251">
        <v>52393.442293150198</v>
      </c>
      <c r="AG13" s="72" t="s">
        <v>119</v>
      </c>
      <c r="AH13" s="164"/>
      <c r="BD13" s="152"/>
      <c r="BE13"/>
      <c r="BF13"/>
    </row>
    <row r="14" spans="2:58" ht="21" customHeight="1">
      <c r="B14" s="64" t="s">
        <v>29</v>
      </c>
      <c r="C14" s="96" t="s">
        <v>103</v>
      </c>
      <c r="D14" s="72" t="s">
        <v>104</v>
      </c>
      <c r="E14" s="111">
        <v>2320.6671213049917</v>
      </c>
      <c r="F14" s="109">
        <v>2229.4057917317382</v>
      </c>
      <c r="G14" s="109">
        <v>2450.5840436021385</v>
      </c>
      <c r="H14" s="109">
        <v>3010.6939531753233</v>
      </c>
      <c r="I14" s="109">
        <v>2640.0679131453371</v>
      </c>
      <c r="J14" s="109">
        <v>3150.7093816834667</v>
      </c>
      <c r="K14" s="109">
        <v>3083.062948797734</v>
      </c>
      <c r="L14" s="109">
        <v>3864.0301210197126</v>
      </c>
      <c r="M14" s="109">
        <v>4944.8087979539987</v>
      </c>
      <c r="N14" s="109">
        <v>6106.0207719560576</v>
      </c>
      <c r="O14" s="109">
        <v>6500.0453814994871</v>
      </c>
      <c r="P14" s="109">
        <v>6008.8762926533836</v>
      </c>
      <c r="Q14" s="109">
        <v>5536.6090551190446</v>
      </c>
      <c r="R14" s="80">
        <v>6462.10840274353</v>
      </c>
      <c r="S14" s="80">
        <v>8281.0779484574687</v>
      </c>
      <c r="T14" s="80">
        <v>8260.6544216698694</v>
      </c>
      <c r="U14" s="80">
        <v>8250.5651423688541</v>
      </c>
      <c r="V14" s="80">
        <v>8914.2540121620841</v>
      </c>
      <c r="W14" s="80">
        <v>9295.0562822133834</v>
      </c>
      <c r="X14" s="80">
        <v>9234.5094350880681</v>
      </c>
      <c r="Y14" s="80">
        <v>9160.3157267480929</v>
      </c>
      <c r="Z14" s="158">
        <v>10507.604001140422</v>
      </c>
      <c r="AA14" s="158">
        <v>9486.0790557746441</v>
      </c>
      <c r="AB14" s="250">
        <v>10975.3294204146</v>
      </c>
      <c r="AC14" s="250">
        <v>10519.1025728113</v>
      </c>
      <c r="AD14" s="250">
        <v>11709.079138622799</v>
      </c>
      <c r="AE14" s="250">
        <v>13768.5781790409</v>
      </c>
      <c r="AF14" s="251">
        <v>14774.3786776365</v>
      </c>
      <c r="AG14" s="72" t="s">
        <v>120</v>
      </c>
      <c r="AH14" s="164"/>
      <c r="BD14" s="152"/>
      <c r="BE14"/>
      <c r="BF14"/>
    </row>
    <row r="15" spans="2:58" ht="21" customHeight="1">
      <c r="B15" s="64" t="s">
        <v>30</v>
      </c>
      <c r="C15" s="96" t="s">
        <v>82</v>
      </c>
      <c r="D15" s="72" t="s">
        <v>41</v>
      </c>
      <c r="E15" s="111">
        <v>29542.623306646237</v>
      </c>
      <c r="F15" s="109">
        <v>27688.990219385487</v>
      </c>
      <c r="G15" s="109">
        <v>39610.92858653966</v>
      </c>
      <c r="H15" s="109">
        <v>43183.702395771907</v>
      </c>
      <c r="I15" s="109">
        <v>69032.70071796891</v>
      </c>
      <c r="J15" s="109">
        <v>92949.905901072227</v>
      </c>
      <c r="K15" s="109">
        <v>110516.3769440558</v>
      </c>
      <c r="L15" s="109">
        <v>132042.74315959652</v>
      </c>
      <c r="M15" s="109">
        <v>142733.37801020112</v>
      </c>
      <c r="N15" s="109">
        <v>152255.10069977559</v>
      </c>
      <c r="O15" s="109">
        <v>168236.20609349382</v>
      </c>
      <c r="P15" s="109">
        <v>189227.37988163612</v>
      </c>
      <c r="Q15" s="109">
        <v>214404.48667703354</v>
      </c>
      <c r="R15" s="80">
        <v>213524.63309227608</v>
      </c>
      <c r="S15" s="80">
        <v>197135.76143923565</v>
      </c>
      <c r="T15" s="80">
        <v>203795.00727046779</v>
      </c>
      <c r="U15" s="80">
        <v>186541.44199926755</v>
      </c>
      <c r="V15" s="80">
        <v>176523.6013004565</v>
      </c>
      <c r="W15" s="80">
        <v>159229.28458214473</v>
      </c>
      <c r="X15" s="80">
        <v>167697.55770650282</v>
      </c>
      <c r="Y15" s="80">
        <v>167638.24185010695</v>
      </c>
      <c r="Z15" s="158">
        <v>190614.68412585789</v>
      </c>
      <c r="AA15" s="158">
        <v>196161.04304602856</v>
      </c>
      <c r="AB15" s="250">
        <v>191581.015886943</v>
      </c>
      <c r="AC15" s="250">
        <v>196694.28326819901</v>
      </c>
      <c r="AD15" s="250">
        <v>220827.34730367301</v>
      </c>
      <c r="AE15" s="250">
        <v>241995.46736348199</v>
      </c>
      <c r="AF15" s="251">
        <v>269806.95395007997</v>
      </c>
      <c r="AG15" s="72" t="s">
        <v>42</v>
      </c>
      <c r="AH15" s="164"/>
      <c r="BD15" s="152"/>
      <c r="BE15"/>
      <c r="BF15"/>
    </row>
    <row r="16" spans="2:58" ht="21" customHeight="1">
      <c r="B16" s="64" t="s">
        <v>31</v>
      </c>
      <c r="C16" s="96" t="s">
        <v>133</v>
      </c>
      <c r="D16" s="72" t="s">
        <v>105</v>
      </c>
      <c r="E16" s="111">
        <v>48692.200000060977</v>
      </c>
      <c r="F16" s="109">
        <v>59921.29626230523</v>
      </c>
      <c r="G16" s="109">
        <v>63441.222289043348</v>
      </c>
      <c r="H16" s="109">
        <v>84396.349085139693</v>
      </c>
      <c r="I16" s="109">
        <v>79763.447340773171</v>
      </c>
      <c r="J16" s="109">
        <v>95396.284779345064</v>
      </c>
      <c r="K16" s="109">
        <v>96279.673328471632</v>
      </c>
      <c r="L16" s="109">
        <v>88345.850454844738</v>
      </c>
      <c r="M16" s="109">
        <v>98119.24996149815</v>
      </c>
      <c r="N16" s="109">
        <v>102113.74026693346</v>
      </c>
      <c r="O16" s="109">
        <v>106970.89824420102</v>
      </c>
      <c r="P16" s="109">
        <v>111043.95649962363</v>
      </c>
      <c r="Q16" s="109">
        <v>126769.2978495555</v>
      </c>
      <c r="R16" s="80">
        <v>137760.1648561263</v>
      </c>
      <c r="S16" s="80">
        <v>141358.43796528358</v>
      </c>
      <c r="T16" s="80">
        <v>150186.93607967038</v>
      </c>
      <c r="U16" s="80">
        <v>154575.76375900247</v>
      </c>
      <c r="V16" s="80">
        <v>161968.96922823915</v>
      </c>
      <c r="W16" s="80">
        <v>169949.56729139393</v>
      </c>
      <c r="X16" s="80">
        <v>165610.19441869023</v>
      </c>
      <c r="Y16" s="80">
        <v>172770.99087972485</v>
      </c>
      <c r="Z16" s="158">
        <v>177650.09548292588</v>
      </c>
      <c r="AA16" s="158">
        <v>183908.18659215915</v>
      </c>
      <c r="AB16" s="250">
        <v>194437.01868836701</v>
      </c>
      <c r="AC16" s="250">
        <v>194870.42540509201</v>
      </c>
      <c r="AD16" s="250">
        <v>205353.327091788</v>
      </c>
      <c r="AE16" s="250">
        <v>225968.44627068299</v>
      </c>
      <c r="AF16" s="251">
        <v>272493.20232787199</v>
      </c>
      <c r="AG16" s="72" t="s">
        <v>121</v>
      </c>
      <c r="AH16" s="164"/>
      <c r="BD16" s="152"/>
      <c r="BE16"/>
      <c r="BF16"/>
    </row>
    <row r="17" spans="2:58" ht="21" customHeight="1">
      <c r="B17" s="64" t="s">
        <v>32</v>
      </c>
      <c r="C17" s="96" t="s">
        <v>106</v>
      </c>
      <c r="D17" s="72" t="s">
        <v>107</v>
      </c>
      <c r="E17" s="111">
        <v>7273.4630041661958</v>
      </c>
      <c r="F17" s="109">
        <v>6529.8857709510739</v>
      </c>
      <c r="G17" s="109">
        <v>11746.343764813148</v>
      </c>
      <c r="H17" s="109">
        <v>23328.32269376457</v>
      </c>
      <c r="I17" s="109">
        <v>19555.538639419643</v>
      </c>
      <c r="J17" s="109">
        <v>18691.942148311173</v>
      </c>
      <c r="K17" s="109">
        <v>24683.628094111937</v>
      </c>
      <c r="L17" s="109">
        <v>22944.526698702153</v>
      </c>
      <c r="M17" s="109">
        <v>21700.308015197301</v>
      </c>
      <c r="N17" s="109">
        <v>25278.459460850165</v>
      </c>
      <c r="O17" s="109">
        <v>28393.615176610805</v>
      </c>
      <c r="P17" s="109">
        <v>33377.446544229351</v>
      </c>
      <c r="Q17" s="109">
        <v>34538.113729452314</v>
      </c>
      <c r="R17" s="80">
        <v>41574.27103732559</v>
      </c>
      <c r="S17" s="80">
        <v>49395.620182370541</v>
      </c>
      <c r="T17" s="80">
        <v>56082.122987831128</v>
      </c>
      <c r="U17" s="80">
        <v>60378.040238070869</v>
      </c>
      <c r="V17" s="80">
        <v>37881.301509633435</v>
      </c>
      <c r="W17" s="80">
        <v>37238.820492883133</v>
      </c>
      <c r="X17" s="80">
        <v>37557.434322432811</v>
      </c>
      <c r="Y17" s="80">
        <v>39666.02766626318</v>
      </c>
      <c r="Z17" s="158">
        <v>41797.944026567122</v>
      </c>
      <c r="AA17" s="158">
        <v>45149.073643393065</v>
      </c>
      <c r="AB17" s="250">
        <v>48341.561317680498</v>
      </c>
      <c r="AC17" s="250">
        <v>41135.104677540701</v>
      </c>
      <c r="AD17" s="250">
        <v>49868.678774073698</v>
      </c>
      <c r="AE17" s="250">
        <v>53910.247442573302</v>
      </c>
      <c r="AF17" s="251">
        <v>66940.712011271593</v>
      </c>
      <c r="AG17" s="72" t="s">
        <v>122</v>
      </c>
      <c r="AH17" s="164"/>
      <c r="BD17" s="152"/>
      <c r="BE17"/>
      <c r="BF17"/>
    </row>
    <row r="18" spans="2:58" ht="21" customHeight="1">
      <c r="B18" s="64" t="s">
        <v>33</v>
      </c>
      <c r="C18" s="96" t="s">
        <v>134</v>
      </c>
      <c r="D18" s="72" t="s">
        <v>74</v>
      </c>
      <c r="E18" s="111">
        <v>9374.4325126662916</v>
      </c>
      <c r="F18" s="109">
        <v>9651.9380672117059</v>
      </c>
      <c r="G18" s="109">
        <v>10921.860480278354</v>
      </c>
      <c r="H18" s="109">
        <v>13929.117780516537</v>
      </c>
      <c r="I18" s="109">
        <v>11061.951808770895</v>
      </c>
      <c r="J18" s="109">
        <v>9889.4789187280348</v>
      </c>
      <c r="K18" s="109">
        <v>9457.2305270668221</v>
      </c>
      <c r="L18" s="109">
        <v>10245.221429286466</v>
      </c>
      <c r="M18" s="109">
        <v>10536.62137854904</v>
      </c>
      <c r="N18" s="109">
        <v>14727.108146182047</v>
      </c>
      <c r="O18" s="109">
        <v>14741.19706168515</v>
      </c>
      <c r="P18" s="109">
        <v>16412.714813136652</v>
      </c>
      <c r="Q18" s="109">
        <v>17514.389489903577</v>
      </c>
      <c r="R18" s="80">
        <v>19793.0401753234</v>
      </c>
      <c r="S18" s="80">
        <v>22262.580263186963</v>
      </c>
      <c r="T18" s="80">
        <v>21363.453646286165</v>
      </c>
      <c r="U18" s="80">
        <v>21007.076106435663</v>
      </c>
      <c r="V18" s="80">
        <v>20050.986336667411</v>
      </c>
      <c r="W18" s="80">
        <v>20760.71270760315</v>
      </c>
      <c r="X18" s="80">
        <v>22407.538287025534</v>
      </c>
      <c r="Y18" s="80">
        <v>24893.739815634359</v>
      </c>
      <c r="Z18" s="158">
        <v>29042.533302817301</v>
      </c>
      <c r="AA18" s="158">
        <v>34369.881864788564</v>
      </c>
      <c r="AB18" s="250">
        <v>42418.886983528697</v>
      </c>
      <c r="AC18" s="250">
        <v>30147.426555655598</v>
      </c>
      <c r="AD18" s="250">
        <v>39096.818653063798</v>
      </c>
      <c r="AE18" s="250">
        <v>51734.151329843196</v>
      </c>
      <c r="AF18" s="251">
        <v>77669.019395014795</v>
      </c>
      <c r="AG18" s="72" t="s">
        <v>76</v>
      </c>
      <c r="AH18" s="164"/>
      <c r="BD18" s="152"/>
      <c r="BE18"/>
      <c r="BF18"/>
    </row>
    <row r="19" spans="2:58" ht="21" customHeight="1">
      <c r="B19" s="64" t="s">
        <v>34</v>
      </c>
      <c r="C19" s="96" t="s">
        <v>108</v>
      </c>
      <c r="D19" s="72" t="s">
        <v>109</v>
      </c>
      <c r="E19" s="111">
        <v>2750.5538127595996</v>
      </c>
      <c r="F19" s="109">
        <v>3169.8949589259964</v>
      </c>
      <c r="G19" s="109">
        <v>5114.9567385056389</v>
      </c>
      <c r="H19" s="109">
        <v>7091.8404286713339</v>
      </c>
      <c r="I19" s="109">
        <v>8846.8592133972543</v>
      </c>
      <c r="J19" s="109">
        <v>10762.433339866611</v>
      </c>
      <c r="K19" s="109">
        <v>13552.36126464896</v>
      </c>
      <c r="L19" s="109">
        <v>16109.407461197212</v>
      </c>
      <c r="M19" s="109">
        <v>18115.134896399057</v>
      </c>
      <c r="N19" s="109">
        <v>24440.369036130814</v>
      </c>
      <c r="O19" s="109">
        <v>25149.732395926145</v>
      </c>
      <c r="P19" s="109">
        <v>30276.65417278916</v>
      </c>
      <c r="Q19" s="109">
        <v>35083.759431229097</v>
      </c>
      <c r="R19" s="80">
        <v>38380.360067179899</v>
      </c>
      <c r="S19" s="80">
        <v>28930.441248072941</v>
      </c>
      <c r="T19" s="80">
        <v>28625.659708164632</v>
      </c>
      <c r="U19" s="80">
        <v>28288.031392999335</v>
      </c>
      <c r="V19" s="80">
        <v>25746.472568130717</v>
      </c>
      <c r="W19" s="80">
        <v>27242.849258908325</v>
      </c>
      <c r="X19" s="80">
        <v>29082.97938832844</v>
      </c>
      <c r="Y19" s="80">
        <v>31782.727044457974</v>
      </c>
      <c r="Z19" s="158">
        <v>34611.247007976322</v>
      </c>
      <c r="AA19" s="158">
        <v>33206.616519091767</v>
      </c>
      <c r="AB19" s="250">
        <v>36691.147977086701</v>
      </c>
      <c r="AC19" s="250">
        <v>36620.146478835297</v>
      </c>
      <c r="AD19" s="250">
        <v>44017.195495727799</v>
      </c>
      <c r="AE19" s="250">
        <v>49531.607044725999</v>
      </c>
      <c r="AF19" s="251">
        <v>55305.545456343098</v>
      </c>
      <c r="AG19" s="72" t="s">
        <v>123</v>
      </c>
      <c r="AH19" s="164"/>
      <c r="BD19" s="152"/>
      <c r="BE19"/>
      <c r="BF19"/>
    </row>
    <row r="20" spans="2:58" ht="21" customHeight="1">
      <c r="B20" s="64" t="s">
        <v>35</v>
      </c>
      <c r="C20" s="96" t="s">
        <v>83</v>
      </c>
      <c r="D20" s="72" t="s">
        <v>110</v>
      </c>
      <c r="E20" s="111">
        <v>2394.5661576458665</v>
      </c>
      <c r="F20" s="109">
        <v>2571.0977046425451</v>
      </c>
      <c r="G20" s="109">
        <v>79.643563607345115</v>
      </c>
      <c r="H20" s="109">
        <v>265.73693694388226</v>
      </c>
      <c r="I20" s="109">
        <v>3738.8924784031883</v>
      </c>
      <c r="J20" s="109">
        <v>7665.0608686550931</v>
      </c>
      <c r="K20" s="109">
        <v>7575.1004727451991</v>
      </c>
      <c r="L20" s="109">
        <v>8407.8103766482818</v>
      </c>
      <c r="M20" s="109">
        <v>10054.980484959018</v>
      </c>
      <c r="N20" s="109">
        <v>12768.074909168599</v>
      </c>
      <c r="O20" s="109">
        <v>17531.695452187028</v>
      </c>
      <c r="P20" s="109">
        <v>22721.54984632356</v>
      </c>
      <c r="Q20" s="109">
        <v>26932.805838800621</v>
      </c>
      <c r="R20" s="80">
        <v>30230.48956965805</v>
      </c>
      <c r="S20" s="80">
        <v>28575.188230241922</v>
      </c>
      <c r="T20" s="80">
        <v>31964.831708131882</v>
      </c>
      <c r="U20" s="80">
        <v>34027.966209765065</v>
      </c>
      <c r="V20" s="80">
        <v>32717.032828324376</v>
      </c>
      <c r="W20" s="80">
        <v>30413.854927310462</v>
      </c>
      <c r="X20" s="80">
        <v>31848.870010811068</v>
      </c>
      <c r="Y20" s="80">
        <v>34512.121493195074</v>
      </c>
      <c r="Z20" s="158">
        <v>33514.574516704975</v>
      </c>
      <c r="AA20" s="158">
        <v>32696.251149267428</v>
      </c>
      <c r="AB20" s="250">
        <v>31375.552137680501</v>
      </c>
      <c r="AC20" s="250">
        <v>28951.993795240902</v>
      </c>
      <c r="AD20" s="250">
        <v>32179.9092550272</v>
      </c>
      <c r="AE20" s="250">
        <v>32888.196101615496</v>
      </c>
      <c r="AF20" s="251">
        <v>35899.572993768401</v>
      </c>
      <c r="AG20" s="72" t="s">
        <v>77</v>
      </c>
      <c r="AH20" s="164"/>
      <c r="BD20" s="152"/>
      <c r="BE20"/>
      <c r="BF20"/>
    </row>
    <row r="21" spans="2:58" ht="21" customHeight="1">
      <c r="B21" s="64" t="s">
        <v>36</v>
      </c>
      <c r="C21" s="96">
        <v>68</v>
      </c>
      <c r="D21" s="72" t="s">
        <v>129</v>
      </c>
      <c r="E21" s="111">
        <v>14750.947324760047</v>
      </c>
      <c r="F21" s="109">
        <v>17944.397311882338</v>
      </c>
      <c r="G21" s="109">
        <v>21844.044853961557</v>
      </c>
      <c r="H21" s="109">
        <v>26043.467987895259</v>
      </c>
      <c r="I21" s="109">
        <v>30678.694825653551</v>
      </c>
      <c r="J21" s="109">
        <v>35423.412046377714</v>
      </c>
      <c r="K21" s="109">
        <v>39699.597983047541</v>
      </c>
      <c r="L21" s="109">
        <v>41887.157129802268</v>
      </c>
      <c r="M21" s="109">
        <v>44890.189853804462</v>
      </c>
      <c r="N21" s="109">
        <v>49329.895876223483</v>
      </c>
      <c r="O21" s="109">
        <v>53297.931712037294</v>
      </c>
      <c r="P21" s="109">
        <v>56723.159052189243</v>
      </c>
      <c r="Q21" s="109">
        <v>60440.994810084878</v>
      </c>
      <c r="R21" s="80">
        <v>64113.728305037686</v>
      </c>
      <c r="S21" s="80">
        <v>65366.071523993072</v>
      </c>
      <c r="T21" s="80">
        <v>66153.489646240792</v>
      </c>
      <c r="U21" s="80">
        <v>68636.666876095158</v>
      </c>
      <c r="V21" s="80">
        <v>75649.048764493476</v>
      </c>
      <c r="W21" s="80">
        <v>71842.468077700003</v>
      </c>
      <c r="X21" s="80">
        <v>71619.855762071937</v>
      </c>
      <c r="Y21" s="80">
        <v>75829.022049791922</v>
      </c>
      <c r="Z21" s="158">
        <v>81104.6333460889</v>
      </c>
      <c r="AA21" s="158">
        <v>83119.891678145475</v>
      </c>
      <c r="AB21" s="250">
        <v>90149.522742902103</v>
      </c>
      <c r="AC21" s="250">
        <v>95759.859081160699</v>
      </c>
      <c r="AD21" s="250">
        <v>99529.285777334502</v>
      </c>
      <c r="AE21" s="250">
        <v>110406.732465471</v>
      </c>
      <c r="AF21" s="251">
        <v>110169.258183602</v>
      </c>
      <c r="AG21" s="72" t="s">
        <v>78</v>
      </c>
      <c r="AH21" s="164"/>
      <c r="BD21" s="152"/>
      <c r="BE21"/>
      <c r="BF21"/>
    </row>
    <row r="22" spans="2:58" ht="21" customHeight="1">
      <c r="B22" s="64" t="s">
        <v>37</v>
      </c>
      <c r="C22" s="96" t="s">
        <v>111</v>
      </c>
      <c r="D22" s="72" t="s">
        <v>112</v>
      </c>
      <c r="E22" s="111">
        <v>1584.9138205557733</v>
      </c>
      <c r="F22" s="109">
        <v>1368.2980548256228</v>
      </c>
      <c r="G22" s="109">
        <v>2489.4453438460532</v>
      </c>
      <c r="H22" s="109">
        <v>3786.2397486737382</v>
      </c>
      <c r="I22" s="109">
        <v>4712.1075039189864</v>
      </c>
      <c r="J22" s="109">
        <v>5124.5260021916629</v>
      </c>
      <c r="K22" s="109">
        <v>7285.5518763488299</v>
      </c>
      <c r="L22" s="109">
        <v>8083.3094737024239</v>
      </c>
      <c r="M22" s="109">
        <v>8350.7689800456064</v>
      </c>
      <c r="N22" s="109">
        <v>9767.3901206277897</v>
      </c>
      <c r="O22" s="109">
        <v>14517.185048529291</v>
      </c>
      <c r="P22" s="109">
        <v>17259.670591524122</v>
      </c>
      <c r="Q22" s="109">
        <v>17974.964229793677</v>
      </c>
      <c r="R22" s="80">
        <v>23011.966798221943</v>
      </c>
      <c r="S22" s="80">
        <v>22719.967118063021</v>
      </c>
      <c r="T22" s="80">
        <v>23240.867824962406</v>
      </c>
      <c r="U22" s="80">
        <v>29615.280356904077</v>
      </c>
      <c r="V22" s="80">
        <v>32107.19705136598</v>
      </c>
      <c r="W22" s="80">
        <v>39421.594413858511</v>
      </c>
      <c r="X22" s="80">
        <v>40917.468532572697</v>
      </c>
      <c r="Y22" s="80">
        <v>41738.756111359762</v>
      </c>
      <c r="Z22" s="158">
        <v>49874.458089779793</v>
      </c>
      <c r="AA22" s="158">
        <v>54877.84437151633</v>
      </c>
      <c r="AB22" s="250">
        <v>57582.765257322397</v>
      </c>
      <c r="AC22" s="250">
        <v>50151.856356106502</v>
      </c>
      <c r="AD22" s="250">
        <v>52736.816663051097</v>
      </c>
      <c r="AE22" s="250">
        <v>64383.727874244498</v>
      </c>
      <c r="AF22" s="251">
        <v>72440.225313769595</v>
      </c>
      <c r="AG22" s="72" t="s">
        <v>124</v>
      </c>
      <c r="AH22" s="164"/>
      <c r="BD22" s="152"/>
      <c r="BE22"/>
      <c r="BF22"/>
    </row>
    <row r="23" spans="2:58" ht="21" customHeight="1">
      <c r="B23" s="64" t="s">
        <v>38</v>
      </c>
      <c r="C23" s="96" t="s">
        <v>84</v>
      </c>
      <c r="D23" s="72" t="s">
        <v>113</v>
      </c>
      <c r="E23" s="111">
        <v>1291.4000008242735</v>
      </c>
      <c r="F23" s="109">
        <v>1079.1400055318211</v>
      </c>
      <c r="G23" s="109">
        <v>1801.8439563077213</v>
      </c>
      <c r="H23" s="109">
        <v>3248.7014157643812</v>
      </c>
      <c r="I23" s="109">
        <v>3221.1646455583941</v>
      </c>
      <c r="J23" s="109">
        <v>3440.0872432567439</v>
      </c>
      <c r="K23" s="109">
        <v>4865.9928993111043</v>
      </c>
      <c r="L23" s="109">
        <v>5211.7149069340539</v>
      </c>
      <c r="M23" s="109">
        <v>5165.9981661008023</v>
      </c>
      <c r="N23" s="109">
        <v>5871.6981553891892</v>
      </c>
      <c r="O23" s="109">
        <v>7588.3083780496527</v>
      </c>
      <c r="P23" s="109">
        <v>9207.483911428797</v>
      </c>
      <c r="Q23" s="109">
        <v>10966.96144517358</v>
      </c>
      <c r="R23" s="80">
        <v>10536.485372156565</v>
      </c>
      <c r="S23" s="80">
        <v>11972.641126838849</v>
      </c>
      <c r="T23" s="80">
        <v>14725.352254160563</v>
      </c>
      <c r="U23" s="80">
        <v>22815.641455317244</v>
      </c>
      <c r="V23" s="80">
        <v>28174.287619412637</v>
      </c>
      <c r="W23" s="80">
        <v>33479.786527025746</v>
      </c>
      <c r="X23" s="80">
        <v>38199.81861611591</v>
      </c>
      <c r="Y23" s="80">
        <v>44680.085354359988</v>
      </c>
      <c r="Z23" s="158">
        <v>48907.801869241957</v>
      </c>
      <c r="AA23" s="158">
        <v>51022.293054858987</v>
      </c>
      <c r="AB23" s="250">
        <v>56173.409531742203</v>
      </c>
      <c r="AC23" s="250">
        <v>51730.288670203401</v>
      </c>
      <c r="AD23" s="250">
        <v>60190.215674188999</v>
      </c>
      <c r="AE23" s="250">
        <v>60000.830948582399</v>
      </c>
      <c r="AF23" s="251">
        <v>87299.295035822695</v>
      </c>
      <c r="AG23" s="72" t="s">
        <v>79</v>
      </c>
      <c r="AH23" s="164"/>
      <c r="BD23" s="152"/>
      <c r="BE23"/>
      <c r="BF23"/>
    </row>
    <row r="24" spans="2:58" ht="21" customHeight="1">
      <c r="B24" s="64" t="s">
        <v>39</v>
      </c>
      <c r="C24" s="96">
        <v>84</v>
      </c>
      <c r="D24" s="72" t="s">
        <v>114</v>
      </c>
      <c r="E24" s="111">
        <v>16406.833702463089</v>
      </c>
      <c r="F24" s="109">
        <v>13532.786347034535</v>
      </c>
      <c r="G24" s="109">
        <v>13379.329349870741</v>
      </c>
      <c r="H24" s="109">
        <v>15037.397270841146</v>
      </c>
      <c r="I24" s="109">
        <v>15707.586389046615</v>
      </c>
      <c r="J24" s="109">
        <v>22338.806562030964</v>
      </c>
      <c r="K24" s="109">
        <v>27508.993124475208</v>
      </c>
      <c r="L24" s="109">
        <v>32212.648600117733</v>
      </c>
      <c r="M24" s="109">
        <v>36523.601391731201</v>
      </c>
      <c r="N24" s="109">
        <v>38770.026932705827</v>
      </c>
      <c r="O24" s="109">
        <v>41143.007026551997</v>
      </c>
      <c r="P24" s="109">
        <v>44200.69195694878</v>
      </c>
      <c r="Q24" s="109">
        <v>44643.38492028047</v>
      </c>
      <c r="R24" s="80">
        <v>50043.676008243856</v>
      </c>
      <c r="S24" s="80">
        <v>55235.49973584956</v>
      </c>
      <c r="T24" s="80">
        <v>61904.380793409378</v>
      </c>
      <c r="U24" s="80">
        <v>63380.937894623617</v>
      </c>
      <c r="V24" s="80">
        <v>65605.909122043289</v>
      </c>
      <c r="W24" s="80">
        <v>66775.496729591105</v>
      </c>
      <c r="X24" s="80">
        <v>68984.833518749001</v>
      </c>
      <c r="Y24" s="80">
        <v>76930.673747734443</v>
      </c>
      <c r="Z24" s="158">
        <v>79237.702477823885</v>
      </c>
      <c r="AA24" s="158">
        <v>82025.241912388752</v>
      </c>
      <c r="AB24" s="250">
        <v>88414.771390361493</v>
      </c>
      <c r="AC24" s="250">
        <v>91907.915816560999</v>
      </c>
      <c r="AD24" s="250">
        <v>97717.857841057907</v>
      </c>
      <c r="AE24" s="250">
        <v>97634.097399717502</v>
      </c>
      <c r="AF24" s="251">
        <v>113847.235126456</v>
      </c>
      <c r="AG24" s="72" t="s">
        <v>80</v>
      </c>
      <c r="AH24" s="164"/>
      <c r="BD24" s="152"/>
      <c r="BE24"/>
      <c r="BF24"/>
    </row>
    <row r="25" spans="2:58" ht="21" customHeight="1">
      <c r="B25" s="64" t="s">
        <v>40</v>
      </c>
      <c r="C25" s="96">
        <v>85</v>
      </c>
      <c r="D25" s="72" t="s">
        <v>115</v>
      </c>
      <c r="E25" s="111">
        <v>5290.5839327922031</v>
      </c>
      <c r="F25" s="109">
        <v>6829.1319890138484</v>
      </c>
      <c r="G25" s="109">
        <v>7257.9345466300947</v>
      </c>
      <c r="H25" s="109">
        <v>9989.0693308804257</v>
      </c>
      <c r="I25" s="109">
        <v>10887.917171313458</v>
      </c>
      <c r="J25" s="109">
        <v>11876.621164771754</v>
      </c>
      <c r="K25" s="109">
        <v>13878.745913468576</v>
      </c>
      <c r="L25" s="109">
        <v>14319.884412278752</v>
      </c>
      <c r="M25" s="109">
        <v>17207.753417988879</v>
      </c>
      <c r="N25" s="109">
        <v>16685.810503844357</v>
      </c>
      <c r="O25" s="109">
        <v>20090.796721579263</v>
      </c>
      <c r="P25" s="109">
        <v>21469.321768902344</v>
      </c>
      <c r="Q25" s="109">
        <v>24681.206642862595</v>
      </c>
      <c r="R25" s="80">
        <v>28922.401530050811</v>
      </c>
      <c r="S25" s="80">
        <v>33660.846120205191</v>
      </c>
      <c r="T25" s="80">
        <v>37462.998030139883</v>
      </c>
      <c r="U25" s="80">
        <v>42414.227223558395</v>
      </c>
      <c r="V25" s="80">
        <v>46325.85571974593</v>
      </c>
      <c r="W25" s="80">
        <v>44192.450103963296</v>
      </c>
      <c r="X25" s="80">
        <v>44896.392740198484</v>
      </c>
      <c r="Y25" s="80">
        <v>43419.247285500925</v>
      </c>
      <c r="Z25" s="158">
        <v>48651.056167568342</v>
      </c>
      <c r="AA25" s="158">
        <v>50708.527789223306</v>
      </c>
      <c r="AB25" s="250">
        <v>53147.410354328204</v>
      </c>
      <c r="AC25" s="250">
        <v>55950.989311229503</v>
      </c>
      <c r="AD25" s="250">
        <v>59272.898025126997</v>
      </c>
      <c r="AE25" s="250">
        <v>63155.609009283602</v>
      </c>
      <c r="AF25" s="251">
        <v>72316.262925164701</v>
      </c>
      <c r="AG25" s="72" t="s">
        <v>81</v>
      </c>
      <c r="AH25" s="164"/>
      <c r="BD25" s="152"/>
      <c r="BE25"/>
      <c r="BF25"/>
    </row>
    <row r="26" spans="2:58" ht="21" customHeight="1">
      <c r="B26" s="64" t="s">
        <v>43</v>
      </c>
      <c r="C26" s="96" t="s">
        <v>89</v>
      </c>
      <c r="D26" s="72" t="s">
        <v>75</v>
      </c>
      <c r="E26" s="111">
        <v>4644.9879182109344</v>
      </c>
      <c r="F26" s="109">
        <v>5184.6349722482391</v>
      </c>
      <c r="G26" s="109">
        <v>5530.1005541320101</v>
      </c>
      <c r="H26" s="109">
        <v>6716.4112161853418</v>
      </c>
      <c r="I26" s="109">
        <v>7625.3342171795266</v>
      </c>
      <c r="J26" s="109">
        <v>8275.9061128395188</v>
      </c>
      <c r="K26" s="109">
        <v>8517.4550581552412</v>
      </c>
      <c r="L26" s="109">
        <v>9075.3170768220443</v>
      </c>
      <c r="M26" s="109">
        <v>10312.277532009228</v>
      </c>
      <c r="N26" s="109">
        <v>10964.166169663264</v>
      </c>
      <c r="O26" s="109">
        <v>11981.657316264344</v>
      </c>
      <c r="P26" s="109">
        <v>13157.897481396249</v>
      </c>
      <c r="Q26" s="109">
        <v>15267.001795083204</v>
      </c>
      <c r="R26" s="80">
        <v>20125.590639007329</v>
      </c>
      <c r="S26" s="80">
        <v>24804.319078256005</v>
      </c>
      <c r="T26" s="80">
        <v>27025.276333591002</v>
      </c>
      <c r="U26" s="80">
        <v>29139.984377595913</v>
      </c>
      <c r="V26" s="80">
        <v>31328.279432484724</v>
      </c>
      <c r="W26" s="80">
        <v>35562.686616336454</v>
      </c>
      <c r="X26" s="80">
        <v>33418.31289904251</v>
      </c>
      <c r="Y26" s="80">
        <v>35902.526849205737</v>
      </c>
      <c r="Z26" s="158">
        <v>38675.46483939029</v>
      </c>
      <c r="AA26" s="158">
        <v>41164.654745790729</v>
      </c>
      <c r="AB26" s="250">
        <v>45475.371071927802</v>
      </c>
      <c r="AC26" s="250">
        <v>48133.257782337001</v>
      </c>
      <c r="AD26" s="250">
        <v>60007.271998691998</v>
      </c>
      <c r="AE26" s="250">
        <v>62400.0475047086</v>
      </c>
      <c r="AF26" s="251">
        <v>69952.711391116798</v>
      </c>
      <c r="AG26" s="72" t="s">
        <v>125</v>
      </c>
      <c r="AH26" s="164"/>
      <c r="BD26" s="152"/>
      <c r="BE26"/>
      <c r="BF26"/>
    </row>
    <row r="27" spans="2:58" ht="21" customHeight="1">
      <c r="B27" s="64" t="s">
        <v>44</v>
      </c>
      <c r="C27" s="96" t="s">
        <v>85</v>
      </c>
      <c r="D27" s="72" t="s">
        <v>116</v>
      </c>
      <c r="E27" s="111">
        <v>703.86318952612169</v>
      </c>
      <c r="F27" s="109">
        <v>1086.2135309365476</v>
      </c>
      <c r="G27" s="109">
        <v>1115.6633520801056</v>
      </c>
      <c r="H27" s="109">
        <v>1497.7299517485417</v>
      </c>
      <c r="I27" s="109">
        <v>1538.1177582163107</v>
      </c>
      <c r="J27" s="109">
        <v>1963.325373064007</v>
      </c>
      <c r="K27" s="109">
        <v>1664.1628261565897</v>
      </c>
      <c r="L27" s="109">
        <v>1876.6006513702675</v>
      </c>
      <c r="M27" s="109">
        <v>2444.8526070688454</v>
      </c>
      <c r="N27" s="109">
        <v>3699.7410248309616</v>
      </c>
      <c r="O27" s="109">
        <v>3837.1511220345783</v>
      </c>
      <c r="P27" s="109">
        <v>5177.004602399501</v>
      </c>
      <c r="Q27" s="109">
        <v>6499.0491522111424</v>
      </c>
      <c r="R27" s="80">
        <v>7949.7969571098365</v>
      </c>
      <c r="S27" s="80">
        <v>9796.5963252648526</v>
      </c>
      <c r="T27" s="80">
        <v>11236.844984213076</v>
      </c>
      <c r="U27" s="80">
        <v>9675.2695294094137</v>
      </c>
      <c r="V27" s="80">
        <v>9468.2026073610468</v>
      </c>
      <c r="W27" s="80">
        <v>14141.121874011898</v>
      </c>
      <c r="X27" s="80">
        <v>13827.510650265664</v>
      </c>
      <c r="Y27" s="80">
        <v>13610.807831305721</v>
      </c>
      <c r="Z27" s="158">
        <v>13648.393591323989</v>
      </c>
      <c r="AA27" s="158">
        <v>13957.194702105302</v>
      </c>
      <c r="AB27" s="250">
        <v>7047.0925220072104</v>
      </c>
      <c r="AC27" s="250">
        <v>6461.7573098255898</v>
      </c>
      <c r="AD27" s="250">
        <v>9395.9117425121804</v>
      </c>
      <c r="AE27" s="250">
        <v>11511.691779168799</v>
      </c>
      <c r="AF27" s="251">
        <v>15480.167226088601</v>
      </c>
      <c r="AG27" s="72" t="s">
        <v>126</v>
      </c>
      <c r="AH27" s="164"/>
      <c r="BD27" s="152"/>
      <c r="BE27"/>
      <c r="BF27"/>
    </row>
    <row r="28" spans="2:58" ht="21" customHeight="1" thickBot="1">
      <c r="B28" s="70" t="s">
        <v>45</v>
      </c>
      <c r="C28" s="66" t="s">
        <v>86</v>
      </c>
      <c r="D28" s="73" t="s">
        <v>117</v>
      </c>
      <c r="E28" s="159">
        <v>1163.9055728515407</v>
      </c>
      <c r="F28" s="160">
        <v>1324.1769377785956</v>
      </c>
      <c r="G28" s="160">
        <v>1327.8310867966115</v>
      </c>
      <c r="H28" s="160">
        <v>1789.3996842261724</v>
      </c>
      <c r="I28" s="160">
        <v>1808.1921810469871</v>
      </c>
      <c r="J28" s="160">
        <v>2399.1383975004228</v>
      </c>
      <c r="K28" s="160">
        <v>2117.7247427598904</v>
      </c>
      <c r="L28" s="160">
        <v>2340.4855851158532</v>
      </c>
      <c r="M28" s="160">
        <v>2979.9037770373589</v>
      </c>
      <c r="N28" s="160">
        <v>4432.8285280335676</v>
      </c>
      <c r="O28" s="160">
        <v>4654.634500647644</v>
      </c>
      <c r="P28" s="160">
        <v>6149.826748944688</v>
      </c>
      <c r="Q28" s="160">
        <v>6183.947703098509</v>
      </c>
      <c r="R28" s="161">
        <v>8328.5345176014871</v>
      </c>
      <c r="S28" s="161">
        <v>10722.477911220714</v>
      </c>
      <c r="T28" s="161">
        <v>9939.9080507410235</v>
      </c>
      <c r="U28" s="161">
        <v>7418.1177694507305</v>
      </c>
      <c r="V28" s="161">
        <v>8157.5909593057095</v>
      </c>
      <c r="W28" s="161">
        <v>8648.232770811941</v>
      </c>
      <c r="X28" s="161">
        <v>9260.4990651704193</v>
      </c>
      <c r="Y28" s="161">
        <v>11568.419347394552</v>
      </c>
      <c r="Z28" s="162">
        <v>12731.90825015287</v>
      </c>
      <c r="AA28" s="162">
        <v>14101.456635150569</v>
      </c>
      <c r="AB28" s="252">
        <v>15898.662966230801</v>
      </c>
      <c r="AC28" s="252">
        <v>15730.2497007939</v>
      </c>
      <c r="AD28" s="252">
        <v>18086.404820952499</v>
      </c>
      <c r="AE28" s="252">
        <v>22042.0665229552</v>
      </c>
      <c r="AF28" s="253">
        <v>25643.2554642664</v>
      </c>
      <c r="AG28" s="72" t="s">
        <v>127</v>
      </c>
      <c r="AH28" s="164"/>
      <c r="BD28" s="153"/>
      <c r="BE28" s="153"/>
      <c r="BF28" s="153"/>
    </row>
    <row r="29" spans="2:58" ht="21" customHeight="1">
      <c r="B29" s="74"/>
      <c r="C29" s="74"/>
      <c r="D29" s="84" t="s">
        <v>54</v>
      </c>
      <c r="E29" s="110">
        <v>269028.78263595304</v>
      </c>
      <c r="F29" s="120">
        <v>278194.27484053146</v>
      </c>
      <c r="G29" s="120">
        <v>328766.23541953618</v>
      </c>
      <c r="H29" s="120">
        <v>385801.54805703397</v>
      </c>
      <c r="I29" s="120">
        <v>420325.07023369172</v>
      </c>
      <c r="J29" s="120">
        <v>486679.1441872248</v>
      </c>
      <c r="K29" s="120">
        <v>531697.30143814837</v>
      </c>
      <c r="L29" s="120">
        <v>575992.13083949999</v>
      </c>
      <c r="M29" s="120">
        <v>637243.54264294961</v>
      </c>
      <c r="N29" s="120">
        <v>685413.33665377903</v>
      </c>
      <c r="O29" s="120">
        <v>748979.69691361312</v>
      </c>
      <c r="P29" s="120">
        <v>807747.88419801462</v>
      </c>
      <c r="Q29" s="120">
        <v>901919.42831110011</v>
      </c>
      <c r="R29" s="75">
        <v>974927.15500828973</v>
      </c>
      <c r="S29" s="75">
        <v>1022990.426134686</v>
      </c>
      <c r="T29" s="75">
        <v>1106685.2411911725</v>
      </c>
      <c r="U29" s="75">
        <v>1135716.6837554439</v>
      </c>
      <c r="V29" s="75">
        <v>1166391.4003024776</v>
      </c>
      <c r="W29" s="75">
        <v>1199224.7966949204</v>
      </c>
      <c r="X29" s="75">
        <v>1231824.8753479701</v>
      </c>
      <c r="Y29" s="75">
        <v>1292478.0174915853</v>
      </c>
      <c r="Z29" s="75">
        <v>1331564.2821416322</v>
      </c>
      <c r="AA29" s="75">
        <v>1402170.5480989346</v>
      </c>
      <c r="AB29" s="236">
        <v>1467111.8339472299</v>
      </c>
      <c r="AC29" s="236">
        <v>1446275.89362554</v>
      </c>
      <c r="AD29" s="236">
        <v>1556681.8799704299</v>
      </c>
      <c r="AE29" s="236">
        <v>1677604.9711406501</v>
      </c>
      <c r="AF29" s="237">
        <v>1944155.0119777699</v>
      </c>
      <c r="AG29" s="99" t="s">
        <v>53</v>
      </c>
      <c r="AH29" s="164"/>
    </row>
    <row r="30" spans="2:58" ht="21" customHeight="1">
      <c r="B30" s="74"/>
      <c r="C30" s="74"/>
      <c r="D30" s="85" t="s">
        <v>14</v>
      </c>
      <c r="E30" s="111">
        <v>20022.41240349185</v>
      </c>
      <c r="F30" s="109">
        <v>20220.87963339391</v>
      </c>
      <c r="G30" s="109">
        <v>35676.211006825732</v>
      </c>
      <c r="H30" s="109">
        <v>55422.348776723957</v>
      </c>
      <c r="I30" s="109">
        <v>67032.236248567875</v>
      </c>
      <c r="J30" s="109">
        <v>75282.814759552668</v>
      </c>
      <c r="K30" s="109">
        <v>78417.177427382558</v>
      </c>
      <c r="L30" s="109">
        <v>91749.795832023883</v>
      </c>
      <c r="M30" s="109">
        <v>100369.40064653994</v>
      </c>
      <c r="N30" s="109">
        <v>114048.4977771015</v>
      </c>
      <c r="O30" s="109">
        <v>125247.05139676281</v>
      </c>
      <c r="P30" s="109">
        <v>148301.00951569629</v>
      </c>
      <c r="Q30" s="109">
        <v>172797.25534108124</v>
      </c>
      <c r="R30" s="80">
        <v>167319.67742736303</v>
      </c>
      <c r="S30" s="80">
        <v>183449.70390975996</v>
      </c>
      <c r="T30" s="80">
        <v>180497.59572873125</v>
      </c>
      <c r="U30" s="80">
        <v>186163.46176253015</v>
      </c>
      <c r="V30" s="80">
        <v>181104.65530463081</v>
      </c>
      <c r="W30" s="80">
        <v>183315.44022538129</v>
      </c>
      <c r="X30" s="80">
        <v>201914.69416156318</v>
      </c>
      <c r="Y30" s="80">
        <v>208800.32376797401</v>
      </c>
      <c r="Z30" s="80">
        <v>205602.648714443</v>
      </c>
      <c r="AA30" s="80">
        <v>234859.0039231109</v>
      </c>
      <c r="AB30" s="250">
        <v>227964.171876276</v>
      </c>
      <c r="AC30" s="250">
        <v>209028.84815648699</v>
      </c>
      <c r="AD30" s="250">
        <v>247837.025885768</v>
      </c>
      <c r="AE30" s="250">
        <v>279167.285384027</v>
      </c>
      <c r="AF30" s="251">
        <v>290213.03110742202</v>
      </c>
      <c r="AG30" s="72" t="s">
        <v>128</v>
      </c>
      <c r="AH30" s="164"/>
      <c r="BE30" s="154"/>
    </row>
    <row r="31" spans="2:58" ht="21" customHeight="1" thickBot="1">
      <c r="B31" s="74"/>
      <c r="C31" s="74"/>
      <c r="D31" s="86" t="s">
        <v>52</v>
      </c>
      <c r="E31" s="112">
        <v>289051.19503944489</v>
      </c>
      <c r="F31" s="121">
        <v>298415.15447392536</v>
      </c>
      <c r="G31" s="121">
        <v>364442.44642636192</v>
      </c>
      <c r="H31" s="121">
        <v>441223.89683375793</v>
      </c>
      <c r="I31" s="121">
        <v>487357.30648225959</v>
      </c>
      <c r="J31" s="121">
        <v>561961.95894677751</v>
      </c>
      <c r="K31" s="121">
        <v>610114.47886553092</v>
      </c>
      <c r="L31" s="121">
        <v>667741.92667152383</v>
      </c>
      <c r="M31" s="121">
        <v>737612.9432894896</v>
      </c>
      <c r="N31" s="121">
        <v>799461.8344308805</v>
      </c>
      <c r="O31" s="121">
        <v>874226.74831037596</v>
      </c>
      <c r="P31" s="121">
        <v>956048.89371371095</v>
      </c>
      <c r="Q31" s="121">
        <v>1074716.6836521814</v>
      </c>
      <c r="R31" s="78">
        <v>1142246.8324356528</v>
      </c>
      <c r="S31" s="78">
        <v>1206440.1300444459</v>
      </c>
      <c r="T31" s="78">
        <v>1287182.8369199038</v>
      </c>
      <c r="U31" s="78">
        <v>1321880.1455179742</v>
      </c>
      <c r="V31" s="78">
        <v>1347496.0556071084</v>
      </c>
      <c r="W31" s="78">
        <v>1382540.2369203018</v>
      </c>
      <c r="X31" s="78">
        <v>1433739.5695095332</v>
      </c>
      <c r="Y31" s="78">
        <v>1501278.3412595594</v>
      </c>
      <c r="Z31" s="78">
        <v>1537166.9308560751</v>
      </c>
      <c r="AA31" s="78">
        <v>1637029.5520220455</v>
      </c>
      <c r="AB31" s="239">
        <v>1695076.0058235</v>
      </c>
      <c r="AC31" s="239">
        <v>1655304.7417820301</v>
      </c>
      <c r="AD31" s="239">
        <v>1804518.9058562</v>
      </c>
      <c r="AE31" s="239">
        <v>1956772.2565246799</v>
      </c>
      <c r="AF31" s="240">
        <v>2234368.04308519</v>
      </c>
      <c r="AG31" s="100" t="s">
        <v>51</v>
      </c>
      <c r="AH31" s="164"/>
    </row>
    <row r="33" spans="2:27">
      <c r="B33" s="216" t="s">
        <v>141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</row>
    <row r="57" spans="9:33"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</row>
    <row r="58" spans="9:33"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G58" s="155"/>
    </row>
    <row r="59" spans="9:33"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G59" s="138"/>
    </row>
    <row r="60" spans="9:33"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G60" s="138"/>
    </row>
    <row r="61" spans="9:33"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G61" s="138"/>
    </row>
    <row r="62" spans="9:33"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G62" s="138"/>
    </row>
    <row r="63" spans="9:33"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G63" s="138"/>
    </row>
    <row r="64" spans="9:33"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G64" s="138"/>
    </row>
    <row r="65" spans="9:33"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G65" s="138"/>
    </row>
    <row r="66" spans="9:33"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G66" s="138"/>
    </row>
    <row r="67" spans="9:33"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G67" s="138"/>
    </row>
    <row r="68" spans="9:33"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38"/>
      <c r="AG68" s="138"/>
    </row>
    <row r="69" spans="9:33"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G69" s="138"/>
    </row>
    <row r="70" spans="9:33"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G70" s="138"/>
    </row>
    <row r="71" spans="9:33"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G71" s="138"/>
    </row>
    <row r="72" spans="9:33"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G72" s="138"/>
    </row>
    <row r="73" spans="9:33"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G73" s="138"/>
    </row>
    <row r="74" spans="9:33"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G74" s="138"/>
    </row>
    <row r="75" spans="9:33"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G75" s="138"/>
    </row>
    <row r="76" spans="9:33"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G76" s="138"/>
    </row>
    <row r="77" spans="9:33"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G77" s="138"/>
    </row>
    <row r="78" spans="9:33"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G78" s="138"/>
    </row>
    <row r="79" spans="9:33"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G79" s="138"/>
    </row>
    <row r="80" spans="9:33">
      <c r="AG80" s="138"/>
    </row>
    <row r="94" spans="28:32">
      <c r="AB94" s="155">
        <v>1202801.0137187799</v>
      </c>
      <c r="AC94" s="155"/>
      <c r="AD94" s="155"/>
      <c r="AE94" s="155">
        <v>1245545.13188778</v>
      </c>
      <c r="AF94" s="155">
        <v>1299919.6635634401</v>
      </c>
    </row>
    <row r="95" spans="28:32">
      <c r="AB95" s="138">
        <v>269322.48522678699</v>
      </c>
      <c r="AC95" s="138"/>
      <c r="AD95" s="138"/>
      <c r="AE95" s="138">
        <v>281065.21972879203</v>
      </c>
      <c r="AF95" s="138">
        <v>289517.67176315002</v>
      </c>
    </row>
    <row r="96" spans="28:32">
      <c r="AB96" s="138">
        <v>180644.25048448099</v>
      </c>
      <c r="AC96" s="138"/>
      <c r="AD96" s="138"/>
      <c r="AE96" s="138">
        <v>180155.65565141599</v>
      </c>
      <c r="AF96" s="138">
        <v>187123.035359845</v>
      </c>
    </row>
    <row r="97" spans="28:32">
      <c r="AB97" s="138">
        <v>74302.632894704002</v>
      </c>
      <c r="AC97" s="138"/>
      <c r="AD97" s="138"/>
      <c r="AE97" s="138">
        <v>64212.663459585601</v>
      </c>
      <c r="AF97" s="138">
        <v>41067.356405927203</v>
      </c>
    </row>
    <row r="98" spans="28:32">
      <c r="AB98" s="138">
        <v>74713.054069580205</v>
      </c>
      <c r="AC98" s="138"/>
      <c r="AD98" s="138"/>
      <c r="AE98" s="138">
        <v>77998.282336568198</v>
      </c>
      <c r="AF98" s="138">
        <v>85040.650099911494</v>
      </c>
    </row>
    <row r="99" spans="28:32">
      <c r="AB99" s="138">
        <v>21451.406557761002</v>
      </c>
      <c r="AC99" s="138"/>
      <c r="AD99" s="138"/>
      <c r="AE99" s="138">
        <v>27836.861810730199</v>
      </c>
      <c r="AF99" s="138">
        <v>50665.094486052403</v>
      </c>
    </row>
    <row r="100" spans="28:32">
      <c r="AB100" s="138">
        <v>10177.1569624356</v>
      </c>
      <c r="AC100" s="138"/>
      <c r="AD100" s="138"/>
      <c r="AE100" s="138">
        <v>10107.8480445324</v>
      </c>
      <c r="AF100" s="138">
        <v>10349.9343679544</v>
      </c>
    </row>
    <row r="101" spans="28:32">
      <c r="AB101" s="138">
        <v>120363.924785298</v>
      </c>
      <c r="AC101" s="138"/>
      <c r="AD101" s="138"/>
      <c r="AE101" s="138">
        <v>127676.689488451</v>
      </c>
      <c r="AF101" s="138">
        <v>130955.418188531</v>
      </c>
    </row>
    <row r="102" spans="28:32">
      <c r="AB102" s="138">
        <v>219238.55292099301</v>
      </c>
      <c r="AC102" s="138"/>
      <c r="AD102" s="138"/>
      <c r="AE102" s="138">
        <v>222630.57184173301</v>
      </c>
      <c r="AF102" s="138">
        <v>232814.64614703701</v>
      </c>
    </row>
    <row r="103" spans="28:32">
      <c r="AB103" s="138">
        <v>153497.17627330701</v>
      </c>
      <c r="AC103" s="138"/>
      <c r="AD103" s="138"/>
      <c r="AE103" s="138">
        <v>151940.427972993</v>
      </c>
      <c r="AF103" s="138">
        <v>157239.51925058299</v>
      </c>
    </row>
    <row r="104" spans="28:32">
      <c r="AB104" s="138">
        <v>41687.756972927098</v>
      </c>
      <c r="AC104" s="138"/>
      <c r="AD104" s="138"/>
      <c r="AE104" s="138">
        <v>44627.3121928322</v>
      </c>
      <c r="AF104" s="138">
        <v>46316.217480511797</v>
      </c>
    </row>
    <row r="105" spans="28:32">
      <c r="AB105" s="138">
        <v>24053.619674758302</v>
      </c>
      <c r="AC105" s="138"/>
      <c r="AD105" s="138"/>
      <c r="AE105" s="138">
        <v>26062.831675908099</v>
      </c>
      <c r="AF105" s="138">
        <v>29258.909415941998</v>
      </c>
    </row>
    <row r="106" spans="28:32">
      <c r="AB106" s="138">
        <v>38959.603711776799</v>
      </c>
      <c r="AC106" s="138"/>
      <c r="AD106" s="138"/>
      <c r="AE106" s="138">
        <v>41992.228114470003</v>
      </c>
      <c r="AF106" s="138">
        <v>45155.784402961202</v>
      </c>
    </row>
    <row r="107" spans="28:32">
      <c r="AB107" s="138">
        <v>30994.912648915299</v>
      </c>
      <c r="AC107" s="138"/>
      <c r="AD107" s="138"/>
      <c r="AE107" s="138">
        <v>36955.984017936396</v>
      </c>
      <c r="AF107" s="138">
        <v>42382.906937897198</v>
      </c>
    </row>
    <row r="108" spans="28:32">
      <c r="AB108" s="138">
        <v>85786.358992783207</v>
      </c>
      <c r="AC108" s="138"/>
      <c r="AD108" s="138"/>
      <c r="AE108" s="138">
        <v>86365.640452902997</v>
      </c>
      <c r="AF108" s="138">
        <v>86549.900002268798</v>
      </c>
    </row>
    <row r="109" spans="28:32">
      <c r="AB109" s="138">
        <v>69922.864162952494</v>
      </c>
      <c r="AC109" s="138"/>
      <c r="AD109" s="138"/>
      <c r="AE109" s="138">
        <v>78106.859103345603</v>
      </c>
      <c r="AF109" s="138">
        <v>84502.017282435205</v>
      </c>
    </row>
    <row r="110" spans="28:32">
      <c r="AB110" s="138">
        <v>35411.3870162233</v>
      </c>
      <c r="AC110" s="138"/>
      <c r="AD110" s="138"/>
      <c r="AE110" s="138">
        <v>38168.8828083111</v>
      </c>
      <c r="AF110" s="138">
        <v>38562.431364255499</v>
      </c>
    </row>
    <row r="111" spans="28:32">
      <c r="AB111" s="138">
        <v>34511.477146729201</v>
      </c>
      <c r="AC111" s="138"/>
      <c r="AD111" s="138"/>
      <c r="AE111" s="138">
        <v>39937.976295034503</v>
      </c>
      <c r="AF111" s="138">
        <v>45939.585918179699</v>
      </c>
    </row>
    <row r="112" spans="28:32">
      <c r="AB112" s="138">
        <v>155318.67385870399</v>
      </c>
      <c r="AC112" s="138"/>
      <c r="AD112" s="138"/>
      <c r="AE112" s="138">
        <v>156482.414671759</v>
      </c>
      <c r="AF112" s="138">
        <v>162470.46465924001</v>
      </c>
    </row>
    <row r="113" spans="28:32">
      <c r="AB113" s="138">
        <v>57832.112858790199</v>
      </c>
      <c r="AC113" s="138"/>
      <c r="AD113" s="138"/>
      <c r="AE113" s="138">
        <v>58393.551750194703</v>
      </c>
      <c r="AF113" s="138">
        <v>62391.212054379001</v>
      </c>
    </row>
    <row r="114" spans="28:32">
      <c r="AB114" s="138">
        <v>58177.680118174503</v>
      </c>
      <c r="AC114" s="138"/>
      <c r="AD114" s="138"/>
      <c r="AE114" s="138">
        <v>59529.931103320298</v>
      </c>
      <c r="AF114" s="138">
        <v>59535.034513416504</v>
      </c>
    </row>
    <row r="115" spans="28:32">
      <c r="AB115" s="138">
        <v>39308.880881739002</v>
      </c>
      <c r="AC115" s="138"/>
      <c r="AD115" s="138"/>
      <c r="AE115" s="138">
        <v>38558.9318182442</v>
      </c>
      <c r="AF115" s="138">
        <v>40544.2180914446</v>
      </c>
    </row>
    <row r="116" spans="28:32">
      <c r="AB116" s="138">
        <v>32249.3869260883</v>
      </c>
      <c r="AC116" s="138"/>
      <c r="AD116" s="138"/>
      <c r="AE116" s="138">
        <v>34113.868816975599</v>
      </c>
      <c r="AF116" s="138">
        <v>38447.818820076602</v>
      </c>
    </row>
  </sheetData>
  <mergeCells count="3">
    <mergeCell ref="D8:D9"/>
    <mergeCell ref="AG8:AG9"/>
    <mergeCell ref="E8:AF8"/>
  </mergeCells>
  <pageMargins left="0.27" right="0.17" top="0.53" bottom="0.75" header="0.3" footer="0.3"/>
  <pageSetup paperSize="9" scale="9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B2:AU32"/>
  <sheetViews>
    <sheetView showGridLines="0" topLeftCell="A4" zoomScale="90" zoomScaleNormal="90" workbookViewId="0">
      <selection activeCell="AG6" sqref="AG6"/>
    </sheetView>
  </sheetViews>
  <sheetFormatPr defaultColWidth="9.140625" defaultRowHeight="15"/>
  <cols>
    <col min="1" max="1" width="2.5703125" style="24" customWidth="1"/>
    <col min="2" max="2" width="6" style="24" customWidth="1"/>
    <col min="3" max="3" width="10.5703125" style="24" customWidth="1"/>
    <col min="4" max="4" width="54.140625" style="24" customWidth="1"/>
    <col min="5" max="17" width="9" style="24" customWidth="1"/>
    <col min="18" max="32" width="8.85546875" style="24" customWidth="1"/>
    <col min="33" max="33" width="58.42578125" style="123" bestFit="1" customWidth="1"/>
    <col min="34" max="34" width="9" style="123" customWidth="1"/>
    <col min="35" max="35" width="13.5703125" style="123" customWidth="1"/>
    <col min="36" max="43" width="9" style="123" customWidth="1"/>
    <col min="44" max="44" width="7" style="123" customWidth="1"/>
    <col min="45" max="45" width="9.28515625" style="123" bestFit="1" customWidth="1"/>
    <col min="46" max="47" width="9.140625" style="123"/>
    <col min="48" max="48" width="9.140625" style="24"/>
    <col min="49" max="49" width="13.5703125" style="24" customWidth="1"/>
    <col min="50" max="50" width="20.28515625" style="24" bestFit="1" customWidth="1"/>
    <col min="51" max="16384" width="9.140625" style="24"/>
  </cols>
  <sheetData>
    <row r="2" spans="2:47">
      <c r="B2" s="23" t="s">
        <v>60</v>
      </c>
      <c r="C2" s="23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</row>
    <row r="3" spans="2:47">
      <c r="B3" s="23" t="s">
        <v>61</v>
      </c>
      <c r="C3" s="23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</row>
    <row r="4" spans="2:47">
      <c r="B4" s="23" t="s">
        <v>144</v>
      </c>
      <c r="C4" s="23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</row>
    <row r="5" spans="2:47">
      <c r="B5" s="62"/>
      <c r="C5" s="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21"/>
      <c r="S5" s="21"/>
      <c r="T5" s="21"/>
      <c r="U5" s="21"/>
      <c r="V5" s="12"/>
      <c r="W5" s="12"/>
      <c r="X5" s="12"/>
      <c r="Y5" s="12"/>
      <c r="Z5" s="12"/>
      <c r="AA5" s="12"/>
      <c r="AB5" s="261"/>
      <c r="AC5" s="261"/>
      <c r="AD5" s="261"/>
      <c r="AF5" s="261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</row>
    <row r="6" spans="2:47" ht="15.75" thickBot="1">
      <c r="AG6" s="261" t="s">
        <v>56</v>
      </c>
    </row>
    <row r="7" spans="2:47" ht="15.75" customHeight="1" thickBot="1">
      <c r="B7" s="17" t="s">
        <v>21</v>
      </c>
      <c r="C7" s="17" t="s">
        <v>87</v>
      </c>
      <c r="D7" s="300" t="s">
        <v>22</v>
      </c>
      <c r="E7" s="304" t="s">
        <v>90</v>
      </c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6"/>
      <c r="AG7" s="302" t="s">
        <v>23</v>
      </c>
      <c r="AU7" s="24"/>
    </row>
    <row r="8" spans="2:47" ht="15.75" thickBot="1">
      <c r="B8" s="18" t="s">
        <v>24</v>
      </c>
      <c r="C8" s="18" t="s">
        <v>88</v>
      </c>
      <c r="D8" s="301"/>
      <c r="E8" s="52">
        <v>1996</v>
      </c>
      <c r="F8" s="107">
        <v>1997</v>
      </c>
      <c r="G8" s="92">
        <v>1998</v>
      </c>
      <c r="H8" s="107">
        <v>1999</v>
      </c>
      <c r="I8" s="92">
        <v>2000</v>
      </c>
      <c r="J8" s="107">
        <v>2001</v>
      </c>
      <c r="K8" s="92">
        <v>2002</v>
      </c>
      <c r="L8" s="107">
        <v>2003</v>
      </c>
      <c r="M8" s="92">
        <v>2004</v>
      </c>
      <c r="N8" s="107">
        <v>2005</v>
      </c>
      <c r="O8" s="92">
        <v>2006</v>
      </c>
      <c r="P8" s="107">
        <v>2007</v>
      </c>
      <c r="Q8" s="92">
        <v>2008</v>
      </c>
      <c r="R8" s="107">
        <v>2009</v>
      </c>
      <c r="S8" s="92">
        <v>2010</v>
      </c>
      <c r="T8" s="53">
        <v>2011</v>
      </c>
      <c r="U8" s="53">
        <v>2012</v>
      </c>
      <c r="V8" s="54">
        <v>2013</v>
      </c>
      <c r="W8" s="54">
        <v>2014</v>
      </c>
      <c r="X8" s="54">
        <v>2015</v>
      </c>
      <c r="Y8" s="54">
        <v>2016</v>
      </c>
      <c r="Z8" s="54">
        <v>2017</v>
      </c>
      <c r="AA8" s="54">
        <v>2018</v>
      </c>
      <c r="AB8" s="229">
        <v>2019</v>
      </c>
      <c r="AC8" s="229">
        <v>2020</v>
      </c>
      <c r="AD8" s="229">
        <v>2021</v>
      </c>
      <c r="AE8" s="229">
        <v>2022</v>
      </c>
      <c r="AF8" s="229" t="s">
        <v>140</v>
      </c>
      <c r="AG8" s="303"/>
      <c r="AU8" s="24"/>
    </row>
    <row r="9" spans="2:47">
      <c r="B9" s="63" t="s">
        <v>25</v>
      </c>
      <c r="C9" s="95" t="s">
        <v>130</v>
      </c>
      <c r="D9" s="106" t="s">
        <v>100</v>
      </c>
      <c r="E9" s="81">
        <v>3.0004146563490224</v>
      </c>
      <c r="F9" s="93">
        <v>-17.112178078560348</v>
      </c>
      <c r="G9" s="93">
        <v>5.1889744655422021</v>
      </c>
      <c r="H9" s="93">
        <v>5.3951694856929606</v>
      </c>
      <c r="I9" s="93">
        <v>6.6960700510314837</v>
      </c>
      <c r="J9" s="93">
        <v>2.6926874402156926</v>
      </c>
      <c r="K9" s="93">
        <v>2.0475040263222297</v>
      </c>
      <c r="L9" s="93">
        <v>2.9441474840383961</v>
      </c>
      <c r="M9" s="93">
        <v>6.3080756117619643</v>
      </c>
      <c r="N9" s="93">
        <v>0.91962903220444048</v>
      </c>
      <c r="O9" s="93">
        <v>3.1180201397489355</v>
      </c>
      <c r="P9" s="93">
        <v>3.4088746968313046</v>
      </c>
      <c r="Q9" s="93">
        <v>7.071468711365398</v>
      </c>
      <c r="R9" s="93">
        <v>1.2969188376324041</v>
      </c>
      <c r="S9" s="93">
        <v>7.2549663870830443</v>
      </c>
      <c r="T9" s="93">
        <v>4.7743800802100509</v>
      </c>
      <c r="U9" s="93">
        <v>6.3670957620285407</v>
      </c>
      <c r="V9" s="93">
        <v>5.157046652460437</v>
      </c>
      <c r="W9" s="93">
        <v>1.5099710575535426</v>
      </c>
      <c r="X9" s="150">
        <v>0.44509065667691061</v>
      </c>
      <c r="Y9" s="141">
        <v>3.8623349279636159</v>
      </c>
      <c r="Z9" s="141">
        <v>-2.7787151327627129</v>
      </c>
      <c r="AA9" s="141">
        <v>1.3994818631110775</v>
      </c>
      <c r="AB9" s="254">
        <v>2.24890026878515</v>
      </c>
      <c r="AC9" s="254">
        <v>1.79465942917804</v>
      </c>
      <c r="AD9" s="255">
        <v>-1.68228900859802</v>
      </c>
      <c r="AE9" s="255">
        <v>-4.8259612786297499</v>
      </c>
      <c r="AF9" s="256">
        <v>-1.82326466761303</v>
      </c>
      <c r="AG9" s="71" t="s">
        <v>118</v>
      </c>
      <c r="AU9" s="24"/>
    </row>
    <row r="10" spans="2:47">
      <c r="B10" s="64" t="s">
        <v>26</v>
      </c>
      <c r="C10" s="96" t="s">
        <v>131</v>
      </c>
      <c r="D10" s="85" t="s">
        <v>73</v>
      </c>
      <c r="E10" s="82">
        <v>13.6141280515387</v>
      </c>
      <c r="F10" s="87">
        <v>-30.517604472455858</v>
      </c>
      <c r="G10" s="87">
        <v>5.6761455382045938</v>
      </c>
      <c r="H10" s="87">
        <v>-7.6798337816255469</v>
      </c>
      <c r="I10" s="87">
        <v>13.562356367913992</v>
      </c>
      <c r="J10" s="87">
        <v>9.2488918640019335</v>
      </c>
      <c r="K10" s="87">
        <v>-10.579928119423926</v>
      </c>
      <c r="L10" s="87">
        <v>19.445111427123123</v>
      </c>
      <c r="M10" s="87">
        <v>24.296715905414274</v>
      </c>
      <c r="N10" s="87">
        <v>5.2213339888131003</v>
      </c>
      <c r="O10" s="87">
        <v>20.937987924921359</v>
      </c>
      <c r="P10" s="87">
        <v>19.659004537096678</v>
      </c>
      <c r="Q10" s="87">
        <v>17.932805306504136</v>
      </c>
      <c r="R10" s="87">
        <v>0.75647319639845989</v>
      </c>
      <c r="S10" s="87">
        <v>35.692500896648227</v>
      </c>
      <c r="T10" s="87">
        <v>22.0370972222548</v>
      </c>
      <c r="U10" s="87">
        <v>17.383524696747727</v>
      </c>
      <c r="V10" s="87">
        <v>14.261058350493755</v>
      </c>
      <c r="W10" s="87">
        <v>17.359819614607417</v>
      </c>
      <c r="X10" s="151">
        <v>-22.714888277138954</v>
      </c>
      <c r="Y10" s="140">
        <v>-2.9839717895541611</v>
      </c>
      <c r="Z10" s="140">
        <v>5.1800455979328746</v>
      </c>
      <c r="AA10" s="140">
        <v>6.4176110006193881</v>
      </c>
      <c r="AB10" s="255">
        <v>18.801140142954399</v>
      </c>
      <c r="AC10" s="255">
        <v>-29.401221444019701</v>
      </c>
      <c r="AD10" s="255">
        <v>2.1619097512596701</v>
      </c>
      <c r="AE10" s="255">
        <v>-5.7803811182764697</v>
      </c>
      <c r="AF10" s="256">
        <v>-31.974384710759601</v>
      </c>
      <c r="AG10" s="67" t="s">
        <v>135</v>
      </c>
      <c r="AU10" s="24"/>
    </row>
    <row r="11" spans="2:47">
      <c r="B11" s="64" t="s">
        <v>27</v>
      </c>
      <c r="C11" s="96" t="s">
        <v>132</v>
      </c>
      <c r="D11" s="85" t="s">
        <v>101</v>
      </c>
      <c r="E11" s="82">
        <v>13.599999999999966</v>
      </c>
      <c r="F11" s="87">
        <v>-34.048084040300452</v>
      </c>
      <c r="G11" s="87">
        <v>50.676777192431047</v>
      </c>
      <c r="H11" s="87">
        <v>13.953506931667931</v>
      </c>
      <c r="I11" s="87">
        <v>6.682108493403291</v>
      </c>
      <c r="J11" s="87">
        <v>4.8329891050524765</v>
      </c>
      <c r="K11" s="87">
        <v>3.7617683960389883</v>
      </c>
      <c r="L11" s="87">
        <v>20.092166519750691</v>
      </c>
      <c r="M11" s="87">
        <v>6.9530474063704588</v>
      </c>
      <c r="N11" s="87">
        <v>14.881898650218716</v>
      </c>
      <c r="O11" s="87">
        <v>13.529953216298978</v>
      </c>
      <c r="P11" s="87">
        <v>14.224174461836768</v>
      </c>
      <c r="Q11" s="87">
        <v>-5.4425693461192139</v>
      </c>
      <c r="R11" s="87">
        <v>2.354600740448177</v>
      </c>
      <c r="S11" s="87">
        <v>10.64799558736857</v>
      </c>
      <c r="T11" s="87">
        <v>8.7649658668008641</v>
      </c>
      <c r="U11" s="87">
        <v>-11.174514450631307</v>
      </c>
      <c r="V11" s="87">
        <v>7.3101154693979424</v>
      </c>
      <c r="W11" s="87">
        <v>10.15599630545853</v>
      </c>
      <c r="X11" s="151">
        <v>4.6860510216939275</v>
      </c>
      <c r="Y11" s="140">
        <v>9.926915107992528</v>
      </c>
      <c r="Z11" s="140">
        <v>7.4474235189193223</v>
      </c>
      <c r="AA11" s="140">
        <v>8.5080820867346745</v>
      </c>
      <c r="AB11" s="255">
        <v>7.3843844198451603</v>
      </c>
      <c r="AC11" s="255">
        <v>-3.5782014516552301</v>
      </c>
      <c r="AD11" s="255">
        <v>10.0575465220032</v>
      </c>
      <c r="AE11" s="255">
        <v>6.1825295592659302</v>
      </c>
      <c r="AF11" s="256">
        <v>-6.1754893569833804</v>
      </c>
      <c r="AG11" s="67" t="s">
        <v>136</v>
      </c>
      <c r="AU11" s="24"/>
    </row>
    <row r="12" spans="2:47">
      <c r="B12" s="64" t="s">
        <v>28</v>
      </c>
      <c r="C12" s="96">
        <v>35</v>
      </c>
      <c r="D12" s="85" t="s">
        <v>102</v>
      </c>
      <c r="E12" s="82">
        <v>13.596667945010495</v>
      </c>
      <c r="F12" s="87">
        <v>-15.611584853673236</v>
      </c>
      <c r="G12" s="87">
        <v>-4.8465922306614431</v>
      </c>
      <c r="H12" s="87">
        <v>14.500362096090043</v>
      </c>
      <c r="I12" s="87">
        <v>-13.610771726932029</v>
      </c>
      <c r="J12" s="87">
        <v>-3.1352971259811113</v>
      </c>
      <c r="K12" s="87">
        <v>-15.80302453221239</v>
      </c>
      <c r="L12" s="87">
        <v>45.798400022489034</v>
      </c>
      <c r="M12" s="87">
        <v>2.4100454532917723</v>
      </c>
      <c r="N12" s="87">
        <v>-5.436927304299374</v>
      </c>
      <c r="O12" s="87">
        <v>-3.3252698092635598</v>
      </c>
      <c r="P12" s="87">
        <v>-48.406982338417357</v>
      </c>
      <c r="Q12" s="87">
        <v>11.848185672720007</v>
      </c>
      <c r="R12" s="87">
        <v>17.783126456606027</v>
      </c>
      <c r="S12" s="87">
        <v>28.806591281679431</v>
      </c>
      <c r="T12" s="87">
        <v>-26.350825758145703</v>
      </c>
      <c r="U12" s="87">
        <v>0.67784812016830642</v>
      </c>
      <c r="V12" s="87">
        <v>38.003113443480601</v>
      </c>
      <c r="W12" s="87">
        <v>-14.60539402161784</v>
      </c>
      <c r="X12" s="151">
        <v>80.994455626457352</v>
      </c>
      <c r="Y12" s="140">
        <v>10.468946833838075</v>
      </c>
      <c r="Z12" s="140">
        <v>-37.00544218744686</v>
      </c>
      <c r="AA12" s="140">
        <v>43.070331137328736</v>
      </c>
      <c r="AB12" s="255">
        <v>-23.672519174639302</v>
      </c>
      <c r="AC12" s="255">
        <v>2.66271487789066</v>
      </c>
      <c r="AD12" s="255">
        <v>7.5246677559943604</v>
      </c>
      <c r="AE12" s="255">
        <v>3.1898536183068402</v>
      </c>
      <c r="AF12" s="256">
        <v>37.128333335585197</v>
      </c>
      <c r="AG12" s="72" t="s">
        <v>119</v>
      </c>
      <c r="AU12" s="24"/>
    </row>
    <row r="13" spans="2:47">
      <c r="B13" s="64" t="s">
        <v>29</v>
      </c>
      <c r="C13" s="96" t="s">
        <v>103</v>
      </c>
      <c r="D13" s="85" t="s">
        <v>104</v>
      </c>
      <c r="E13" s="82">
        <v>13.599999999999994</v>
      </c>
      <c r="F13" s="87">
        <v>5.186520581057934</v>
      </c>
      <c r="G13" s="87">
        <v>20.781050136007423</v>
      </c>
      <c r="H13" s="87">
        <v>48.679546660192017</v>
      </c>
      <c r="I13" s="87">
        <v>18.43625453426219</v>
      </c>
      <c r="J13" s="87">
        <v>20.645663563309213</v>
      </c>
      <c r="K13" s="87">
        <v>7.2430866282507083</v>
      </c>
      <c r="L13" s="87">
        <v>55.354227019438383</v>
      </c>
      <c r="M13" s="87">
        <v>25.864342201165584</v>
      </c>
      <c r="N13" s="87">
        <v>24.115003101859969</v>
      </c>
      <c r="O13" s="87">
        <v>14.706889694684904</v>
      </c>
      <c r="P13" s="87">
        <v>-6.90372504912294</v>
      </c>
      <c r="Q13" s="87">
        <v>-6.4022220278603754</v>
      </c>
      <c r="R13" s="87">
        <v>9.2445005701796532</v>
      </c>
      <c r="S13" s="87">
        <v>19.882131420004384</v>
      </c>
      <c r="T13" s="87">
        <v>-2.2948366827513098</v>
      </c>
      <c r="U13" s="87">
        <v>-4.1543734693004382</v>
      </c>
      <c r="V13" s="87">
        <v>5.7401186668618891</v>
      </c>
      <c r="W13" s="87">
        <v>5.9689281324738062</v>
      </c>
      <c r="X13" s="151">
        <v>1.6003285590349776</v>
      </c>
      <c r="Y13" s="140">
        <v>2.1245256248251678</v>
      </c>
      <c r="Z13" s="140">
        <v>22.663798888867277</v>
      </c>
      <c r="AA13" s="140">
        <v>-3.4226103622929287</v>
      </c>
      <c r="AB13" s="255">
        <v>7.2908641558852896</v>
      </c>
      <c r="AC13" s="255">
        <v>-5.5670659894303203</v>
      </c>
      <c r="AD13" s="255">
        <v>3.9155839093001998</v>
      </c>
      <c r="AE13" s="255">
        <v>11.2903458017243</v>
      </c>
      <c r="AF13" s="256">
        <v>1.57989031077112</v>
      </c>
      <c r="AG13" s="72" t="s">
        <v>120</v>
      </c>
      <c r="AU13" s="24"/>
    </row>
    <row r="14" spans="2:47">
      <c r="B14" s="64" t="s">
        <v>30</v>
      </c>
      <c r="C14" s="96" t="s">
        <v>82</v>
      </c>
      <c r="D14" s="85" t="s">
        <v>41</v>
      </c>
      <c r="E14" s="82">
        <v>18.401550027322955</v>
      </c>
      <c r="F14" s="87">
        <v>-6.8393501603044484</v>
      </c>
      <c r="G14" s="87">
        <v>9.1048530098867531</v>
      </c>
      <c r="H14" s="87">
        <v>25.501812120880786</v>
      </c>
      <c r="I14" s="87">
        <v>45.191133964995089</v>
      </c>
      <c r="J14" s="87">
        <v>31.048795019008338</v>
      </c>
      <c r="K14" s="87">
        <v>11.858263726734492</v>
      </c>
      <c r="L14" s="87">
        <v>6.5076335015358069</v>
      </c>
      <c r="M14" s="87">
        <v>6.7635304107635648</v>
      </c>
      <c r="N14" s="87">
        <v>5.5173978613561871</v>
      </c>
      <c r="O14" s="87">
        <v>9.2318387115727347</v>
      </c>
      <c r="P14" s="87">
        <v>11.126417524752654</v>
      </c>
      <c r="Q14" s="87">
        <v>9.936569168473099</v>
      </c>
      <c r="R14" s="87">
        <v>-1.3482209357025994</v>
      </c>
      <c r="S14" s="87">
        <v>-7.72486996825738</v>
      </c>
      <c r="T14" s="87">
        <v>2.822973238427906</v>
      </c>
      <c r="U14" s="87">
        <v>-8.8014807622327567</v>
      </c>
      <c r="V14" s="87">
        <v>-5.9750955046852567</v>
      </c>
      <c r="W14" s="87">
        <v>-10.530560227484827</v>
      </c>
      <c r="X14" s="151">
        <v>4.3432549859908818</v>
      </c>
      <c r="Y14" s="140">
        <v>-1.5904686793038678</v>
      </c>
      <c r="Z14" s="140">
        <v>10.339671014071499</v>
      </c>
      <c r="AA14" s="140">
        <v>3.5468226169578685</v>
      </c>
      <c r="AB14" s="255">
        <v>-1.81068886717513</v>
      </c>
      <c r="AC14" s="255">
        <v>1.9237251495282499</v>
      </c>
      <c r="AD14" s="255">
        <v>9.48789136313634</v>
      </c>
      <c r="AE14" s="255">
        <v>13.216179090318899</v>
      </c>
      <c r="AF14" s="256">
        <v>8.4801654054566598</v>
      </c>
      <c r="AG14" s="72" t="s">
        <v>42</v>
      </c>
      <c r="AU14" s="24"/>
    </row>
    <row r="15" spans="2:47">
      <c r="B15" s="64" t="s">
        <v>31</v>
      </c>
      <c r="C15" s="96" t="s">
        <v>133</v>
      </c>
      <c r="D15" s="85" t="s">
        <v>105</v>
      </c>
      <c r="E15" s="82">
        <v>5.0867934054805772</v>
      </c>
      <c r="F15" s="87">
        <v>-1.0605664964384118</v>
      </c>
      <c r="G15" s="87">
        <v>4.414624033693741</v>
      </c>
      <c r="H15" s="87">
        <v>16.437201766290016</v>
      </c>
      <c r="I15" s="87">
        <v>-10.324992784716741</v>
      </c>
      <c r="J15" s="87">
        <v>4.0220946290979782</v>
      </c>
      <c r="K15" s="87">
        <v>2.8212932296996343</v>
      </c>
      <c r="L15" s="87">
        <v>-5.2695081891007192</v>
      </c>
      <c r="M15" s="87">
        <v>2.4300298846306134</v>
      </c>
      <c r="N15" s="87">
        <v>1.3764960977702145</v>
      </c>
      <c r="O15" s="87">
        <v>2.6052873055029409</v>
      </c>
      <c r="P15" s="87">
        <v>1.174627017021578</v>
      </c>
      <c r="Q15" s="87">
        <v>4.4983444880939629</v>
      </c>
      <c r="R15" s="87">
        <v>1.8087539255444511</v>
      </c>
      <c r="S15" s="87">
        <v>-0.52442601894263419</v>
      </c>
      <c r="T15" s="87">
        <v>2.8203709771381256</v>
      </c>
      <c r="U15" s="87">
        <v>-7.1159055993646803E-2</v>
      </c>
      <c r="V15" s="87">
        <v>2.6502344299630636</v>
      </c>
      <c r="W15" s="87">
        <v>3.2652997509468662</v>
      </c>
      <c r="X15" s="151">
        <v>-2.4516857342043181</v>
      </c>
      <c r="Y15" s="140">
        <v>2.9635646229103259</v>
      </c>
      <c r="Z15" s="140">
        <v>1.8188534300438022</v>
      </c>
      <c r="AA15" s="140">
        <v>2.0574552218436111</v>
      </c>
      <c r="AB15" s="255">
        <v>2.6149319522886998</v>
      </c>
      <c r="AC15" s="255">
        <v>-1.60707512394643</v>
      </c>
      <c r="AD15" s="255">
        <v>3.4821823630064599</v>
      </c>
      <c r="AE15" s="255">
        <v>5.9341862679554298</v>
      </c>
      <c r="AF15" s="256">
        <v>3.9383307692772598</v>
      </c>
      <c r="AG15" s="72" t="s">
        <v>121</v>
      </c>
      <c r="AU15" s="24"/>
    </row>
    <row r="16" spans="2:47">
      <c r="B16" s="64" t="s">
        <v>32</v>
      </c>
      <c r="C16" s="96" t="s">
        <v>106</v>
      </c>
      <c r="D16" s="85" t="s">
        <v>107</v>
      </c>
      <c r="E16" s="82">
        <v>1</v>
      </c>
      <c r="F16" s="87">
        <v>-20.500923366170611</v>
      </c>
      <c r="G16" s="87">
        <v>25.643473009487565</v>
      </c>
      <c r="H16" s="87">
        <v>52.61423498742397</v>
      </c>
      <c r="I16" s="87">
        <v>12.221167781643601</v>
      </c>
      <c r="J16" s="87">
        <v>10.739825075161733</v>
      </c>
      <c r="K16" s="87">
        <v>13.464458468482874</v>
      </c>
      <c r="L16" s="87">
        <v>12.060459149448135</v>
      </c>
      <c r="M16" s="87">
        <v>18.193621683918963</v>
      </c>
      <c r="N16" s="87">
        <v>13.650475976016295</v>
      </c>
      <c r="O16" s="87">
        <v>8.3491388251706127</v>
      </c>
      <c r="P16" s="87">
        <v>14.376826873592691</v>
      </c>
      <c r="Q16" s="87">
        <v>3.0265890396009354E-2</v>
      </c>
      <c r="R16" s="87">
        <v>10.699189440628928</v>
      </c>
      <c r="S16" s="87">
        <v>15.513454785521049</v>
      </c>
      <c r="T16" s="87">
        <v>13.523008900745225</v>
      </c>
      <c r="U16" s="87">
        <v>6.9336106054174564</v>
      </c>
      <c r="V16" s="87">
        <v>-37.78216700667533</v>
      </c>
      <c r="W16" s="87">
        <v>-2.716228148414416</v>
      </c>
      <c r="X16" s="151">
        <v>4.4275842334731408</v>
      </c>
      <c r="Y16" s="140">
        <v>7.7824711482291917</v>
      </c>
      <c r="Z16" s="140">
        <v>8.7148756225232233</v>
      </c>
      <c r="AA16" s="140">
        <v>4.8330145642596563</v>
      </c>
      <c r="AB16" s="255">
        <v>6.1140732246044003</v>
      </c>
      <c r="AC16" s="255">
        <v>-14.5288780507653</v>
      </c>
      <c r="AD16" s="255">
        <v>18.464960202175</v>
      </c>
      <c r="AE16" s="255">
        <v>5.8044933600688502</v>
      </c>
      <c r="AF16" s="256">
        <v>7.3325134276987098</v>
      </c>
      <c r="AG16" s="72" t="s">
        <v>122</v>
      </c>
      <c r="AU16" s="24"/>
    </row>
    <row r="17" spans="2:47">
      <c r="B17" s="64" t="s">
        <v>33</v>
      </c>
      <c r="C17" s="96" t="s">
        <v>134</v>
      </c>
      <c r="D17" s="85" t="s">
        <v>74</v>
      </c>
      <c r="E17" s="82">
        <v>10.836578114107169</v>
      </c>
      <c r="F17" s="87">
        <v>1.833366299818934</v>
      </c>
      <c r="G17" s="87">
        <v>16.538777833092638</v>
      </c>
      <c r="H17" s="87">
        <v>63.542816567261809</v>
      </c>
      <c r="I17" s="87">
        <v>-9.6392001997902383</v>
      </c>
      <c r="J17" s="87">
        <v>-2.0871560963717428</v>
      </c>
      <c r="K17" s="87">
        <v>-5.3377841139468956</v>
      </c>
      <c r="L17" s="87">
        <v>-4.6208710560403148</v>
      </c>
      <c r="M17" s="87">
        <v>2.0659676544778165</v>
      </c>
      <c r="N17" s="87">
        <v>35.684000539315633</v>
      </c>
      <c r="O17" s="87">
        <v>-1.8886241257060732</v>
      </c>
      <c r="P17" s="87">
        <v>8.4938947125907021</v>
      </c>
      <c r="Q17" s="87">
        <v>1.3057710889161882</v>
      </c>
      <c r="R17" s="87">
        <v>9.8200900634028585</v>
      </c>
      <c r="S17" s="87">
        <v>9.58459611225895</v>
      </c>
      <c r="T17" s="87">
        <v>-5.1494834455771468</v>
      </c>
      <c r="U17" s="87">
        <v>-2.5818881133197351</v>
      </c>
      <c r="V17" s="87">
        <v>-6.197188702872495</v>
      </c>
      <c r="W17" s="87">
        <v>1.6667541032123978</v>
      </c>
      <c r="X17" s="151">
        <v>3.4206488240799473</v>
      </c>
      <c r="Y17" s="140">
        <v>11.37310590107414</v>
      </c>
      <c r="Z17" s="140">
        <v>18.459018740916292</v>
      </c>
      <c r="AA17" s="140">
        <v>14.869609211907232</v>
      </c>
      <c r="AB17" s="255">
        <v>18.000099519168302</v>
      </c>
      <c r="AC17" s="255">
        <v>-30.048604297997301</v>
      </c>
      <c r="AD17" s="255">
        <v>26.647374500558499</v>
      </c>
      <c r="AE17" s="255">
        <v>32.901069087668802</v>
      </c>
      <c r="AF17" s="256">
        <v>35.891404644252397</v>
      </c>
      <c r="AG17" s="72" t="s">
        <v>76</v>
      </c>
      <c r="AU17" s="24"/>
    </row>
    <row r="18" spans="2:47">
      <c r="B18" s="64" t="s">
        <v>34</v>
      </c>
      <c r="C18" s="96" t="s">
        <v>108</v>
      </c>
      <c r="D18" s="85" t="s">
        <v>109</v>
      </c>
      <c r="E18" s="82">
        <v>16.038003259054662</v>
      </c>
      <c r="F18" s="87">
        <v>14.610189724678449</v>
      </c>
      <c r="G18" s="87">
        <v>26.163829597047155</v>
      </c>
      <c r="H18" s="87">
        <v>52.814501126908851</v>
      </c>
      <c r="I18" s="87">
        <v>26.046883533434624</v>
      </c>
      <c r="J18" s="87">
        <v>36.026807967773237</v>
      </c>
      <c r="K18" s="87">
        <v>8.8899961178401554</v>
      </c>
      <c r="L18" s="87">
        <v>10.107546395519918</v>
      </c>
      <c r="M18" s="87">
        <v>8.8005172098001907</v>
      </c>
      <c r="N18" s="87">
        <v>18.091869827499465</v>
      </c>
      <c r="O18" s="87">
        <v>8.8538700967809802</v>
      </c>
      <c r="P18" s="87">
        <v>19.950331628951162</v>
      </c>
      <c r="Q18" s="87">
        <v>14.739598878109632</v>
      </c>
      <c r="R18" s="87">
        <v>13.985331227664616</v>
      </c>
      <c r="S18" s="87">
        <v>-15.556847970118639</v>
      </c>
      <c r="T18" s="87">
        <v>-2.0416960682362628</v>
      </c>
      <c r="U18" s="87">
        <v>-2.4494897031135991</v>
      </c>
      <c r="V18" s="87">
        <v>-9.6190952362276221</v>
      </c>
      <c r="W18" s="87">
        <v>4.9164325387044414</v>
      </c>
      <c r="X18" s="151">
        <v>7.4179313977829509</v>
      </c>
      <c r="Y18" s="140">
        <v>7.0230391910409935</v>
      </c>
      <c r="Z18" s="140">
        <v>3.5536710222242647</v>
      </c>
      <c r="AA18" s="140">
        <v>-5.0820887070213274</v>
      </c>
      <c r="AB18" s="255">
        <v>9.4539243199248499</v>
      </c>
      <c r="AC18" s="255">
        <v>-1.41838377041995</v>
      </c>
      <c r="AD18" s="255">
        <v>15.994147742236301</v>
      </c>
      <c r="AE18" s="255">
        <v>14.401995851467399</v>
      </c>
      <c r="AF18" s="256">
        <v>6.0353049075949201</v>
      </c>
      <c r="AG18" s="72" t="s">
        <v>123</v>
      </c>
      <c r="AU18" s="24"/>
    </row>
    <row r="19" spans="2:47">
      <c r="B19" s="64" t="s">
        <v>35</v>
      </c>
      <c r="C19" s="96" t="s">
        <v>83</v>
      </c>
      <c r="D19" s="85" t="s">
        <v>110</v>
      </c>
      <c r="E19" s="82">
        <v>-1.6324509556956031</v>
      </c>
      <c r="F19" s="87">
        <v>-2.3680409572853449</v>
      </c>
      <c r="G19" s="87">
        <v>-108.53501696820534</v>
      </c>
      <c r="H19" s="87">
        <v>35.053558415680612</v>
      </c>
      <c r="I19" s="87">
        <v>-11.306537638733516</v>
      </c>
      <c r="J19" s="87">
        <v>11.029301125159833</v>
      </c>
      <c r="K19" s="87">
        <v>-9.3185806932654742</v>
      </c>
      <c r="L19" s="87">
        <v>-0.14610753222579831</v>
      </c>
      <c r="M19" s="87">
        <v>-6.7796537161786432</v>
      </c>
      <c r="N19" s="87">
        <v>4.034590358425433</v>
      </c>
      <c r="O19" s="87">
        <v>1.3431354672129885</v>
      </c>
      <c r="P19" s="87">
        <v>22.066441647670018</v>
      </c>
      <c r="Q19" s="87">
        <v>16.693099308467453</v>
      </c>
      <c r="R19" s="87">
        <v>9.4158399447181296E-2</v>
      </c>
      <c r="S19" s="87">
        <v>5.7533011318413827</v>
      </c>
      <c r="T19" s="87">
        <v>8.4034938825630121</v>
      </c>
      <c r="U19" s="87">
        <v>2.2849974017086652</v>
      </c>
      <c r="V19" s="87">
        <v>2.4565008997161186</v>
      </c>
      <c r="W19" s="87">
        <v>5.5517392782803654E-2</v>
      </c>
      <c r="X19" s="151">
        <v>4.6554875980962152</v>
      </c>
      <c r="Y19" s="140">
        <v>1.1374739040355308</v>
      </c>
      <c r="Z19" s="140">
        <v>13.391237525744089</v>
      </c>
      <c r="AA19" s="140">
        <v>1.0969174645989881</v>
      </c>
      <c r="AB19" s="255">
        <v>3.4008022532475799</v>
      </c>
      <c r="AC19" s="255">
        <v>-2.8793987539210102</v>
      </c>
      <c r="AD19" s="255">
        <v>21.1133358421724</v>
      </c>
      <c r="AE19" s="255">
        <v>7.5135768617626901</v>
      </c>
      <c r="AF19" s="256">
        <v>5.4159920189817496</v>
      </c>
      <c r="AG19" s="72" t="s">
        <v>77</v>
      </c>
      <c r="AU19" s="24"/>
    </row>
    <row r="20" spans="2:47">
      <c r="B20" s="64" t="s">
        <v>36</v>
      </c>
      <c r="C20" s="96">
        <v>68</v>
      </c>
      <c r="D20" s="85" t="s">
        <v>129</v>
      </c>
      <c r="E20" s="82">
        <v>3.2532065322068888</v>
      </c>
      <c r="F20" s="87">
        <v>3.3367453680021697</v>
      </c>
      <c r="G20" s="87">
        <v>4.4421030041538927</v>
      </c>
      <c r="H20" s="87">
        <v>3.457557757707221</v>
      </c>
      <c r="I20" s="87">
        <v>7.9742181713822475</v>
      </c>
      <c r="J20" s="87">
        <v>3.7021318277214306</v>
      </c>
      <c r="K20" s="87">
        <v>4.0105290376935869</v>
      </c>
      <c r="L20" s="87">
        <v>3.3110888756332315</v>
      </c>
      <c r="M20" s="87">
        <v>3.7044427862864353</v>
      </c>
      <c r="N20" s="87">
        <v>5.350366863429997</v>
      </c>
      <c r="O20" s="87">
        <v>5.1200545648532056</v>
      </c>
      <c r="P20" s="87">
        <v>4.0231601638143246</v>
      </c>
      <c r="Q20" s="87">
        <v>3.0210448182746035</v>
      </c>
      <c r="R20" s="87">
        <v>1.1589747693309107</v>
      </c>
      <c r="S20" s="87">
        <v>0.27429297087111593</v>
      </c>
      <c r="T20" s="87">
        <v>0.49381853517806462</v>
      </c>
      <c r="U20" s="87">
        <v>1.6698683913696186</v>
      </c>
      <c r="V20" s="87">
        <v>9.9318938830085273</v>
      </c>
      <c r="W20" s="87">
        <v>-3.8922598413740701</v>
      </c>
      <c r="X20" s="151">
        <v>0.62805765540940683</v>
      </c>
      <c r="Y20" s="140">
        <v>3.7314959906987468</v>
      </c>
      <c r="Z20" s="140">
        <v>5.6299297171082685</v>
      </c>
      <c r="AA20" s="140">
        <v>-0.88634497698271275</v>
      </c>
      <c r="AB20" s="255">
        <v>1.6910108118952001</v>
      </c>
      <c r="AC20" s="255">
        <v>2.80814790637567</v>
      </c>
      <c r="AD20" s="255">
        <v>3.7181877818759101</v>
      </c>
      <c r="AE20" s="255">
        <v>6.6882286367861097</v>
      </c>
      <c r="AF20" s="256">
        <v>-1.0205998065808899</v>
      </c>
      <c r="AG20" s="72" t="s">
        <v>78</v>
      </c>
      <c r="AU20" s="24"/>
    </row>
    <row r="21" spans="2:47">
      <c r="B21" s="64" t="s">
        <v>37</v>
      </c>
      <c r="C21" s="96" t="s">
        <v>111</v>
      </c>
      <c r="D21" s="85" t="s">
        <v>112</v>
      </c>
      <c r="E21" s="82">
        <v>13.625444016781273</v>
      </c>
      <c r="F21" s="87">
        <v>-16.561413290357223</v>
      </c>
      <c r="G21" s="87">
        <v>41.817363195329193</v>
      </c>
      <c r="H21" s="87">
        <v>30.552614197216258</v>
      </c>
      <c r="I21" s="87">
        <v>31.702916114134894</v>
      </c>
      <c r="J21" s="87">
        <v>10.079291771042989</v>
      </c>
      <c r="K21" s="87">
        <v>34.209007266298272</v>
      </c>
      <c r="L21" s="87">
        <v>4.5476987184307518</v>
      </c>
      <c r="M21" s="87">
        <v>2.3105404615455711</v>
      </c>
      <c r="N21" s="87">
        <v>8.9447615170324042</v>
      </c>
      <c r="O21" s="87">
        <v>47.022619520936416</v>
      </c>
      <c r="P21" s="87">
        <v>16.141267376354222</v>
      </c>
      <c r="Q21" s="87">
        <v>0.86411710812647868</v>
      </c>
      <c r="R21" s="87">
        <v>25.082798694462511</v>
      </c>
      <c r="S21" s="87">
        <v>-3.6154132866028021</v>
      </c>
      <c r="T21" s="87">
        <v>-1.2979477283271024</v>
      </c>
      <c r="U21" s="87">
        <v>23.231064536473241</v>
      </c>
      <c r="V21" s="87">
        <v>6.252826644336281</v>
      </c>
      <c r="W21" s="87">
        <v>20.470381417551934</v>
      </c>
      <c r="X21" s="151">
        <v>1.7875751778798445</v>
      </c>
      <c r="Y21" s="140">
        <v>-1.5672382305171624</v>
      </c>
      <c r="Z21" s="140">
        <v>16.686359543113795</v>
      </c>
      <c r="AA21" s="140">
        <v>11.163250305580121</v>
      </c>
      <c r="AB21" s="255">
        <v>3.1035130385762799</v>
      </c>
      <c r="AC21" s="255">
        <v>-14.517521647659301</v>
      </c>
      <c r="AD21" s="255">
        <v>1.1757191884000699</v>
      </c>
      <c r="AE21" s="255">
        <v>20.2497178498881</v>
      </c>
      <c r="AF21" s="256">
        <v>3.6729904214868698</v>
      </c>
      <c r="AG21" s="72" t="s">
        <v>124</v>
      </c>
      <c r="AU21" s="24"/>
    </row>
    <row r="22" spans="2:47">
      <c r="B22" s="64" t="s">
        <v>38</v>
      </c>
      <c r="C22" s="96" t="s">
        <v>84</v>
      </c>
      <c r="D22" s="85" t="s">
        <v>113</v>
      </c>
      <c r="E22" s="82">
        <v>16.857317600765782</v>
      </c>
      <c r="F22" s="87">
        <v>-15.143610041557281</v>
      </c>
      <c r="G22" s="87">
        <v>31.005244738044468</v>
      </c>
      <c r="H22" s="87">
        <v>45.009990343739616</v>
      </c>
      <c r="I22" s="87">
        <v>21.233277919080081</v>
      </c>
      <c r="J22" s="87">
        <v>13.047104770785722</v>
      </c>
      <c r="K22" s="87">
        <v>24.639996372565193</v>
      </c>
      <c r="L22" s="87">
        <v>10.542656387846819</v>
      </c>
      <c r="M22" s="87">
        <v>6.3220898510922865</v>
      </c>
      <c r="N22" s="87">
        <v>6.0988622368944192</v>
      </c>
      <c r="O22" s="87">
        <v>27.792147904810022</v>
      </c>
      <c r="P22" s="87">
        <v>18.296545878882213</v>
      </c>
      <c r="Q22" s="87">
        <v>15.340718212494579</v>
      </c>
      <c r="R22" s="87">
        <v>-12.278751619715706</v>
      </c>
      <c r="S22" s="87">
        <v>10.492487932875633</v>
      </c>
      <c r="T22" s="87">
        <v>20.509215416364128</v>
      </c>
      <c r="U22" s="87">
        <v>50.533662519001894</v>
      </c>
      <c r="V22" s="87">
        <v>21.024912360628605</v>
      </c>
      <c r="W22" s="87">
        <v>16.591653084748899</v>
      </c>
      <c r="X22" s="151">
        <v>11.552057395314066</v>
      </c>
      <c r="Y22" s="140">
        <v>12.390231775040277</v>
      </c>
      <c r="Z22" s="140">
        <v>6.5763988477523867</v>
      </c>
      <c r="AA22" s="140">
        <v>1.8478537031297861</v>
      </c>
      <c r="AB22" s="255">
        <v>10.259190178827501</v>
      </c>
      <c r="AC22" s="255">
        <v>-9.9151077395961007</v>
      </c>
      <c r="AD22" s="255">
        <v>12.7407156069418</v>
      </c>
      <c r="AE22" s="255">
        <v>-1.5743004302583801</v>
      </c>
      <c r="AF22" s="256">
        <v>18.7508691568692</v>
      </c>
      <c r="AG22" s="72" t="s">
        <v>79</v>
      </c>
      <c r="AU22" s="24"/>
    </row>
    <row r="23" spans="2:47">
      <c r="B23" s="64" t="s">
        <v>39</v>
      </c>
      <c r="C23" s="65">
        <v>84</v>
      </c>
      <c r="D23" s="85" t="s">
        <v>114</v>
      </c>
      <c r="E23" s="82">
        <v>7.8476926773575002</v>
      </c>
      <c r="F23" s="87">
        <v>-22.359197266868392</v>
      </c>
      <c r="G23" s="87">
        <v>-31.466288359441506</v>
      </c>
      <c r="H23" s="87">
        <v>-30.643556573865851</v>
      </c>
      <c r="I23" s="87">
        <v>-31.351978426464683</v>
      </c>
      <c r="J23" s="87">
        <v>22.176289342691362</v>
      </c>
      <c r="K23" s="87">
        <v>8.1632130537686578</v>
      </c>
      <c r="L23" s="87">
        <v>4.0281635378040477</v>
      </c>
      <c r="M23" s="87">
        <v>5.3925746396376866</v>
      </c>
      <c r="N23" s="87">
        <v>1.4922734161497004</v>
      </c>
      <c r="O23" s="87">
        <v>1.4925092631178103</v>
      </c>
      <c r="P23" s="87">
        <v>4.9733655029985897</v>
      </c>
      <c r="Q23" s="87">
        <v>1.5098562463836203</v>
      </c>
      <c r="R23" s="87">
        <v>4.2273395596489109</v>
      </c>
      <c r="S23" s="87">
        <v>1.3344994088605659</v>
      </c>
      <c r="T23" s="87">
        <v>6.5257715287355893</v>
      </c>
      <c r="U23" s="87">
        <v>0.55098666340003888</v>
      </c>
      <c r="V23" s="87">
        <v>3.8170406200752893</v>
      </c>
      <c r="W23" s="87">
        <v>2.5604626040533418</v>
      </c>
      <c r="X23" s="151">
        <v>2.5596034426615262</v>
      </c>
      <c r="Y23" s="140">
        <v>8.9156398298942747</v>
      </c>
      <c r="Z23" s="140">
        <v>6.5830454633285029</v>
      </c>
      <c r="AA23" s="140">
        <v>-1.0963347288769398</v>
      </c>
      <c r="AB23" s="255">
        <v>3.5898206193936102</v>
      </c>
      <c r="AC23" s="255">
        <v>1.9958691683948799</v>
      </c>
      <c r="AD23" s="255">
        <v>6.1745823570613698</v>
      </c>
      <c r="AE23" s="255">
        <v>-1.47413964592535</v>
      </c>
      <c r="AF23" s="256">
        <v>8.6283101495689003</v>
      </c>
      <c r="AG23" s="72" t="s">
        <v>80</v>
      </c>
      <c r="AU23" s="24"/>
    </row>
    <row r="24" spans="2:47">
      <c r="B24" s="64" t="s">
        <v>40</v>
      </c>
      <c r="C24" s="65">
        <v>85</v>
      </c>
      <c r="D24" s="85" t="s">
        <v>115</v>
      </c>
      <c r="E24" s="82">
        <v>13.543605353490236</v>
      </c>
      <c r="F24" s="87">
        <v>18.342231579616936</v>
      </c>
      <c r="G24" s="87">
        <v>12.406566940033855</v>
      </c>
      <c r="H24" s="87">
        <v>26.265300742140795</v>
      </c>
      <c r="I24" s="87">
        <v>16.526891867606381</v>
      </c>
      <c r="J24" s="87">
        <v>-1.16264380970172</v>
      </c>
      <c r="K24" s="87">
        <v>1.9094334816121261</v>
      </c>
      <c r="L24" s="87">
        <v>-1.895194766844142</v>
      </c>
      <c r="M24" s="87">
        <v>5.3578302262416315</v>
      </c>
      <c r="N24" s="87">
        <v>-3.871603881883658</v>
      </c>
      <c r="O24" s="87">
        <v>0.7016961438660303</v>
      </c>
      <c r="P24" s="87">
        <v>-2.1296317073008026</v>
      </c>
      <c r="Q24" s="87">
        <v>1.6558654977551441</v>
      </c>
      <c r="R24" s="87">
        <v>2.4490078306232448</v>
      </c>
      <c r="S24" s="87">
        <v>5.0585899794688487</v>
      </c>
      <c r="T24" s="87">
        <v>6.0113034684324589</v>
      </c>
      <c r="U24" s="87">
        <v>11.169867492581176</v>
      </c>
      <c r="V24" s="87">
        <v>6.8362441176483344</v>
      </c>
      <c r="W24" s="87">
        <v>-4.4258279217342533</v>
      </c>
      <c r="X24" s="151">
        <v>-1.1721089777340552</v>
      </c>
      <c r="Y24" s="140">
        <v>-6.5646490259296542</v>
      </c>
      <c r="Z24" s="140">
        <v>8.2384160661848114</v>
      </c>
      <c r="AA24" s="140">
        <v>1.1112022632749898</v>
      </c>
      <c r="AB24" s="255">
        <v>3.1375342866612601</v>
      </c>
      <c r="AC24" s="255">
        <v>4.4781752966509298</v>
      </c>
      <c r="AD24" s="255">
        <v>5.6187412874269702</v>
      </c>
      <c r="AE24" s="255">
        <v>3.2403417013768299</v>
      </c>
      <c r="AF24" s="256">
        <v>12.3336510175809</v>
      </c>
      <c r="AG24" s="72" t="s">
        <v>81</v>
      </c>
      <c r="AU24" s="24"/>
    </row>
    <row r="25" spans="2:47">
      <c r="B25" s="64" t="s">
        <v>43</v>
      </c>
      <c r="C25" s="65" t="s">
        <v>89</v>
      </c>
      <c r="D25" s="85" t="s">
        <v>75</v>
      </c>
      <c r="E25" s="82">
        <v>23.26320647355719</v>
      </c>
      <c r="F25" s="87">
        <v>24.215953353140932</v>
      </c>
      <c r="G25" s="87">
        <v>18.918118842552516</v>
      </c>
      <c r="H25" s="87">
        <v>23.040252849488382</v>
      </c>
      <c r="I25" s="87">
        <v>10.203779900332393</v>
      </c>
      <c r="J25" s="87">
        <v>-0.78672068134137874</v>
      </c>
      <c r="K25" s="87">
        <v>-4.385295371936266</v>
      </c>
      <c r="L25" s="87">
        <v>-0.45594718350800179</v>
      </c>
      <c r="M25" s="87">
        <v>-1.7363647227832502</v>
      </c>
      <c r="N25" s="87">
        <v>-0.30512000360057812</v>
      </c>
      <c r="O25" s="87">
        <v>0.49219566477576393</v>
      </c>
      <c r="P25" s="87">
        <v>2.1053495494864478</v>
      </c>
      <c r="Q25" s="87">
        <v>3.2083498762146974</v>
      </c>
      <c r="R25" s="87">
        <v>11.072952253549545</v>
      </c>
      <c r="S25" s="87">
        <v>9.103910643667362</v>
      </c>
      <c r="T25" s="87">
        <v>3.8903281594455876</v>
      </c>
      <c r="U25" s="87">
        <v>3.3606299536852191</v>
      </c>
      <c r="V25" s="87">
        <v>5.5852982647689231</v>
      </c>
      <c r="W25" s="87">
        <v>12.696315894392882</v>
      </c>
      <c r="X25" s="151">
        <v>2.7264464461662357</v>
      </c>
      <c r="Y25" s="140">
        <v>8.9025467730151036</v>
      </c>
      <c r="Z25" s="140">
        <v>8.7484382530853395</v>
      </c>
      <c r="AA25" s="140">
        <v>4.492532382217135</v>
      </c>
      <c r="AB25" s="255">
        <v>6.9028149550408804</v>
      </c>
      <c r="AC25" s="255">
        <v>5.4662884837491497</v>
      </c>
      <c r="AD25" s="255">
        <v>22.964202600102698</v>
      </c>
      <c r="AE25" s="255">
        <v>1.2567330485856001</v>
      </c>
      <c r="AF25" s="256">
        <v>6.7447546676682597</v>
      </c>
      <c r="AG25" s="72" t="s">
        <v>125</v>
      </c>
      <c r="AU25" s="24"/>
    </row>
    <row r="26" spans="2:47">
      <c r="B26" s="64" t="s">
        <v>44</v>
      </c>
      <c r="C26" s="65" t="s">
        <v>85</v>
      </c>
      <c r="D26" s="85" t="s">
        <v>116</v>
      </c>
      <c r="E26" s="82">
        <v>13.326928116974557</v>
      </c>
      <c r="F26" s="87">
        <v>17.062145436813907</v>
      </c>
      <c r="G26" s="87">
        <v>17.808034066268391</v>
      </c>
      <c r="H26" s="87">
        <v>38.77917068221501</v>
      </c>
      <c r="I26" s="87">
        <v>40.040042570143157</v>
      </c>
      <c r="J26" s="87">
        <v>30.244664257034344</v>
      </c>
      <c r="K26" s="87">
        <v>-16.428968184711593</v>
      </c>
      <c r="L26" s="87">
        <v>8.5632506848442915</v>
      </c>
      <c r="M26" s="87">
        <v>30.340400771568653</v>
      </c>
      <c r="N26" s="87">
        <v>33.02726696464083</v>
      </c>
      <c r="O26" s="87">
        <v>1.6078447146102235</v>
      </c>
      <c r="P26" s="87">
        <v>29.207311579460395</v>
      </c>
      <c r="Q26" s="87">
        <v>21.205662585582033</v>
      </c>
      <c r="R26" s="87">
        <v>3.9020207575698294</v>
      </c>
      <c r="S26" s="87">
        <v>19.491948533945958</v>
      </c>
      <c r="T26" s="87">
        <v>10.866550846417084</v>
      </c>
      <c r="U26" s="87">
        <v>-16.513725732930325</v>
      </c>
      <c r="V26" s="87">
        <v>-3.5684909508386369</v>
      </c>
      <c r="W26" s="87">
        <v>49.858248704826451</v>
      </c>
      <c r="X26" s="151">
        <v>-1.6408113230427404</v>
      </c>
      <c r="Y26" s="140">
        <v>-1.4328597365538371</v>
      </c>
      <c r="Z26" s="140">
        <v>-2.5254035893708817</v>
      </c>
      <c r="AA26" s="140">
        <v>0.42101800266132727</v>
      </c>
      <c r="AB26" s="255">
        <v>-48.1135097885509</v>
      </c>
      <c r="AC26" s="255">
        <v>-9.8269699908236099</v>
      </c>
      <c r="AD26" s="255">
        <v>40.672966637677497</v>
      </c>
      <c r="AE26" s="255">
        <v>20.7827502460642</v>
      </c>
      <c r="AF26" s="256">
        <v>24.1404911670733</v>
      </c>
      <c r="AG26" s="72" t="s">
        <v>126</v>
      </c>
      <c r="AU26" s="24"/>
    </row>
    <row r="27" spans="2:47" ht="15.75" thickBot="1">
      <c r="B27" s="70" t="s">
        <v>45</v>
      </c>
      <c r="C27" s="66" t="s">
        <v>86</v>
      </c>
      <c r="D27" s="85" t="s">
        <v>117</v>
      </c>
      <c r="E27" s="82">
        <v>12.311186664487721</v>
      </c>
      <c r="F27" s="87">
        <v>13.901817751860463</v>
      </c>
      <c r="G27" s="87">
        <v>17.995347349908059</v>
      </c>
      <c r="H27" s="87">
        <v>35.523054877985999</v>
      </c>
      <c r="I27" s="87">
        <v>28.707661700444021</v>
      </c>
      <c r="J27" s="87">
        <v>26.534786617048226</v>
      </c>
      <c r="K27" s="87">
        <v>-13.158106895051347</v>
      </c>
      <c r="L27" s="87">
        <v>8.4633796981364355</v>
      </c>
      <c r="M27" s="87">
        <v>24.953290344246113</v>
      </c>
      <c r="N27" s="87">
        <v>31.236213834666472</v>
      </c>
      <c r="O27" s="87">
        <v>2.7588140212733094</v>
      </c>
      <c r="P27" s="87">
        <v>27.125651753585771</v>
      </c>
      <c r="Q27" s="87">
        <v>-3.3265662028349112</v>
      </c>
      <c r="R27" s="87">
        <v>31.865631535419766</v>
      </c>
      <c r="S27" s="87">
        <v>24.917498983421098</v>
      </c>
      <c r="T27" s="87">
        <v>-10.416979393250884</v>
      </c>
      <c r="U27" s="87">
        <v>-27.719387463844257</v>
      </c>
      <c r="V27" s="87">
        <v>7.6751573956660479</v>
      </c>
      <c r="W27" s="87">
        <v>4.4696234846718141</v>
      </c>
      <c r="X27" s="151">
        <v>9.4262634263129002</v>
      </c>
      <c r="Y27" s="140">
        <v>20.641648274410173</v>
      </c>
      <c r="Z27" s="140">
        <v>6.5628683319550021</v>
      </c>
      <c r="AA27" s="140">
        <v>4.9223048019034081</v>
      </c>
      <c r="AB27" s="255">
        <v>13.1266498247752</v>
      </c>
      <c r="AC27" s="255">
        <v>-3.1360935747063898</v>
      </c>
      <c r="AD27" s="255">
        <v>12.3165915239729</v>
      </c>
      <c r="AE27" s="255">
        <v>22.002437255930399</v>
      </c>
      <c r="AF27" s="256">
        <v>8.6498409241015501</v>
      </c>
      <c r="AG27" s="72" t="s">
        <v>127</v>
      </c>
      <c r="AU27" s="24"/>
    </row>
    <row r="28" spans="2:47">
      <c r="B28" s="74"/>
      <c r="C28" s="74"/>
      <c r="D28" s="84" t="s">
        <v>54</v>
      </c>
      <c r="E28" s="191">
        <v>7.3950240934591562</v>
      </c>
      <c r="F28" s="192">
        <v>-10.781583371041819</v>
      </c>
      <c r="G28" s="192">
        <v>7.8871323621925171</v>
      </c>
      <c r="H28" s="192">
        <v>13.937544677550306</v>
      </c>
      <c r="I28" s="192">
        <v>5.8004385310799051</v>
      </c>
      <c r="J28" s="192">
        <v>9.6186712398029499</v>
      </c>
      <c r="K28" s="192">
        <v>4.7594604464163979</v>
      </c>
      <c r="L28" s="192">
        <v>4.5913826558193733</v>
      </c>
      <c r="M28" s="192">
        <v>5.7593703515434811</v>
      </c>
      <c r="N28" s="192">
        <v>4.9855751088062874</v>
      </c>
      <c r="O28" s="192">
        <v>6.0354765098265233</v>
      </c>
      <c r="P28" s="192">
        <v>6.2723455355498032</v>
      </c>
      <c r="Q28" s="192">
        <v>5.9809147703296333</v>
      </c>
      <c r="R28" s="193">
        <v>3.0443997762136661</v>
      </c>
      <c r="S28" s="193">
        <v>2.9039967770730186</v>
      </c>
      <c r="T28" s="193">
        <v>3.4630505160697425</v>
      </c>
      <c r="U28" s="193">
        <v>1.0035718320902731</v>
      </c>
      <c r="V28" s="193">
        <v>1.7717712383156226</v>
      </c>
      <c r="W28" s="193">
        <v>1.8647537271483827</v>
      </c>
      <c r="X28" s="193">
        <v>2.4577748157942523</v>
      </c>
      <c r="Y28" s="193">
        <v>3.8913135505074479</v>
      </c>
      <c r="Z28" s="193">
        <v>3.4529852993510985</v>
      </c>
      <c r="AA28" s="193">
        <v>3.7426398206038556</v>
      </c>
      <c r="AB28" s="257">
        <v>2.6379777643496798</v>
      </c>
      <c r="AC28" s="257">
        <v>-2.42834795987139</v>
      </c>
      <c r="AD28" s="257">
        <v>6.8266640756459402</v>
      </c>
      <c r="AE28" s="257">
        <v>5.1481603703371199</v>
      </c>
      <c r="AF28" s="258">
        <v>4.8919342138141104</v>
      </c>
      <c r="AG28" s="76" t="s">
        <v>53</v>
      </c>
      <c r="AU28" s="24"/>
    </row>
    <row r="29" spans="2:47">
      <c r="B29" s="74"/>
      <c r="C29" s="74"/>
      <c r="D29" s="85" t="s">
        <v>14</v>
      </c>
      <c r="E29" s="194">
        <v>6.5538556906652019</v>
      </c>
      <c r="F29" s="195">
        <v>-22.784810762491176</v>
      </c>
      <c r="G29" s="195">
        <v>12.368993599530725</v>
      </c>
      <c r="H29" s="195">
        <v>1.763251801942431</v>
      </c>
      <c r="I29" s="195">
        <v>19.208062405676159</v>
      </c>
      <c r="J29" s="195">
        <v>4.2234876637811851</v>
      </c>
      <c r="K29" s="195">
        <v>3.7483074261975133</v>
      </c>
      <c r="L29" s="195">
        <v>10.242326163441788</v>
      </c>
      <c r="M29" s="195">
        <v>2.2397144077792746</v>
      </c>
      <c r="N29" s="195">
        <v>6.0122687019940741</v>
      </c>
      <c r="O29" s="195">
        <v>5.920446222304605</v>
      </c>
      <c r="P29" s="195">
        <v>7.7578978133891781</v>
      </c>
      <c r="Q29" s="195">
        <v>12.016405169365058</v>
      </c>
      <c r="R29" s="196">
        <v>0.67746971766011654</v>
      </c>
      <c r="S29" s="196">
        <v>3.3605165887823603</v>
      </c>
      <c r="T29" s="196">
        <v>-3.2663237485323293</v>
      </c>
      <c r="U29" s="196">
        <v>0.86568337383940275</v>
      </c>
      <c r="V29" s="196">
        <v>1.2934978239881616</v>
      </c>
      <c r="W29" s="196">
        <v>4.7664924818347458</v>
      </c>
      <c r="X29" s="196">
        <v>0.84618465696222245</v>
      </c>
      <c r="Y29" s="196">
        <v>4.0181489902471981</v>
      </c>
      <c r="Z29" s="196">
        <v>2.1967772168434436</v>
      </c>
      <c r="AA29" s="196">
        <v>3.2482401177262687</v>
      </c>
      <c r="AB29" s="255">
        <v>-1.49161169656541</v>
      </c>
      <c r="AC29" s="255">
        <v>-9.0254144619674204</v>
      </c>
      <c r="AD29" s="255">
        <v>24.678427961308401</v>
      </c>
      <c r="AE29" s="255">
        <v>2.9355122615382099</v>
      </c>
      <c r="AF29" s="256">
        <v>-2.0401100708433102</v>
      </c>
      <c r="AG29" s="77" t="s">
        <v>128</v>
      </c>
      <c r="AU29" s="24"/>
    </row>
    <row r="30" spans="2:47" ht="15.75" thickBot="1">
      <c r="B30" s="74"/>
      <c r="C30" s="74"/>
      <c r="D30" s="86" t="s">
        <v>52</v>
      </c>
      <c r="E30" s="197">
        <v>7.3363289522062587</v>
      </c>
      <c r="F30" s="198">
        <v>-11.711573290306745</v>
      </c>
      <c r="G30" s="198">
        <v>8.3100252122622464</v>
      </c>
      <c r="H30" s="198">
        <v>12.250728190272952</v>
      </c>
      <c r="I30" s="198">
        <v>7.4628587228654339</v>
      </c>
      <c r="J30" s="198">
        <v>8.863730663142789</v>
      </c>
      <c r="K30" s="198">
        <v>4.628395877125314</v>
      </c>
      <c r="L30" s="198">
        <v>5.3332642575140881</v>
      </c>
      <c r="M30" s="198">
        <v>5.2662617404763949</v>
      </c>
      <c r="N30" s="198">
        <v>5.1308219233455361</v>
      </c>
      <c r="O30" s="198">
        <v>6.018981238998748</v>
      </c>
      <c r="P30" s="198">
        <v>6.5000926162052792</v>
      </c>
      <c r="Q30" s="198">
        <v>6.907062309624564</v>
      </c>
      <c r="R30" s="199">
        <v>2.6907515197490852</v>
      </c>
      <c r="S30" s="199">
        <v>2.9731544251784072</v>
      </c>
      <c r="T30" s="199">
        <v>2.4635168440810418</v>
      </c>
      <c r="U30" s="199">
        <v>0.98412987524432083</v>
      </c>
      <c r="V30" s="199">
        <v>1.7072283192921986</v>
      </c>
      <c r="W30" s="199">
        <v>2.2402249912323526</v>
      </c>
      <c r="X30" s="199">
        <v>2.2276999186795194</v>
      </c>
      <c r="Y30" s="199">
        <v>3.9089508928599912</v>
      </c>
      <c r="Z30" s="199">
        <v>3.2831732381859382</v>
      </c>
      <c r="AA30" s="199">
        <v>3.6714192772583658</v>
      </c>
      <c r="AB30" s="259">
        <v>2.0625675400000301</v>
      </c>
      <c r="AC30" s="259">
        <v>-3.31371614712091</v>
      </c>
      <c r="AD30" s="259">
        <v>8.9695533917892902</v>
      </c>
      <c r="AE30" s="259">
        <v>4.8266883143445201</v>
      </c>
      <c r="AF30" s="260">
        <v>3.9366252574215799</v>
      </c>
      <c r="AG30" s="79" t="s">
        <v>51</v>
      </c>
      <c r="AU30" s="24"/>
    </row>
    <row r="31" spans="2:47">
      <c r="AB31" s="12"/>
      <c r="AC31" s="12"/>
      <c r="AD31" s="262"/>
      <c r="AE31" s="262"/>
      <c r="AF31" s="262"/>
    </row>
    <row r="32" spans="2:47">
      <c r="B32" s="216" t="s">
        <v>141</v>
      </c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</row>
  </sheetData>
  <mergeCells count="3">
    <mergeCell ref="E7:AF7"/>
    <mergeCell ref="D7:D8"/>
    <mergeCell ref="AG7:AG8"/>
  </mergeCells>
  <pageMargins left="0.7" right="0.7" top="0.3" bottom="0.75" header="0.3" footer="0.3"/>
  <pageSetup paperSize="9" scale="9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Kapaku-Cover</vt:lpstr>
      <vt:lpstr>Permbajtja-Content</vt:lpstr>
      <vt:lpstr>_tab_1</vt:lpstr>
      <vt:lpstr>_tab_2</vt:lpstr>
      <vt:lpstr>_tab_3</vt:lpstr>
      <vt:lpstr>_tab_4</vt:lpstr>
      <vt:lpstr>_tab_5</vt:lpstr>
      <vt:lpstr>_tab_6</vt:lpstr>
      <vt:lpstr>_tab_7</vt:lpstr>
      <vt:lpstr>_tab_8</vt:lpstr>
      <vt:lpstr>_tab_9</vt:lpstr>
      <vt:lpstr>_tab_3!Print_Area</vt:lpstr>
      <vt:lpstr>_tab_4!Print_Area</vt:lpstr>
      <vt:lpstr>_tab_5!Print_Area</vt:lpstr>
      <vt:lpstr>_tab_6!Print_Area</vt:lpstr>
      <vt:lpstr>_tab_7!Print_Area</vt:lpstr>
      <vt:lpstr>_tab_8!Print_Area</vt:lpstr>
      <vt:lpstr>_tab_9!Print_Area</vt:lpstr>
      <vt:lpstr>'Kapaku-Cover'!Print_Area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2025-03-27T10:39:04Z</dcterms:modified>
</cp:coreProperties>
</file>