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Final\Deliverables\Albanian\Final\"/>
    </mc:Choice>
  </mc:AlternateContent>
  <xr:revisionPtr revIDLastSave="0" documentId="13_ncr:1_{6A718391-ECCA-4548-853A-6B50630491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6" r:id="rId2"/>
    <sheet name="Indikatori_2" sheetId="47" r:id="rId3"/>
    <sheet name="Indikatori_3" sheetId="48" r:id="rId4"/>
    <sheet name="Indikatori_4" sheetId="49" r:id="rId5"/>
    <sheet name="Indikatori_5" sheetId="5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B8" i="4"/>
  <c r="C10" i="50"/>
  <c r="B10" i="50"/>
  <c r="C9" i="50"/>
  <c r="B9" i="50"/>
  <c r="C7" i="4"/>
  <c r="B7" i="4"/>
  <c r="C19" i="49"/>
  <c r="B19" i="49"/>
  <c r="C18" i="49"/>
  <c r="B18" i="49"/>
  <c r="C17" i="49"/>
  <c r="B17" i="49"/>
  <c r="C16" i="49"/>
  <c r="B16" i="49"/>
  <c r="C15" i="49"/>
  <c r="B15" i="49"/>
  <c r="C14" i="49"/>
  <c r="B14" i="49"/>
  <c r="C13" i="49"/>
  <c r="B13" i="49"/>
  <c r="C12" i="49"/>
  <c r="B12" i="49"/>
  <c r="C11" i="49"/>
  <c r="B11" i="49"/>
  <c r="C10" i="49"/>
  <c r="B10" i="49"/>
  <c r="C9" i="49"/>
  <c r="B9" i="49"/>
  <c r="C6" i="4"/>
  <c r="B6" i="4"/>
  <c r="C5" i="4"/>
  <c r="B5" i="4"/>
  <c r="C4" i="4"/>
  <c r="B4" i="4"/>
</calcChain>
</file>

<file path=xl/sharedStrings.xml><?xml version="1.0" encoding="utf-8"?>
<sst xmlns="http://schemas.openxmlformats.org/spreadsheetml/2006/main" count="64" uniqueCount="39">
  <si>
    <t>Burimi</t>
  </si>
  <si>
    <t>Disagregimi</t>
  </si>
  <si>
    <t>Total</t>
  </si>
  <si>
    <t>Meshkuj</t>
  </si>
  <si>
    <t>Femra</t>
  </si>
  <si>
    <t>Njësia</t>
  </si>
  <si>
    <t>Përqindje</t>
  </si>
  <si>
    <t>Indikatori</t>
  </si>
  <si>
    <t>Viti i fundit</t>
  </si>
  <si>
    <t>Nr</t>
  </si>
  <si>
    <t>Gjinia</t>
  </si>
  <si>
    <t>Shpjegimi</t>
  </si>
  <si>
    <t>-</t>
  </si>
  <si>
    <t>Fëmijë 0-17 vjeç, që janë në rrezik për të qenë të varfër, sipas kufirit kombëtar të rrezikut për të qenë i varfër</t>
  </si>
  <si>
    <t>Anketa e të Ardhurave dhe Nivelit të Jeteses / INSTAT</t>
  </si>
  <si>
    <t xml:space="preserve">Individë, anëtarë të familjeve me fëmijë në varësi, në rrezik për të qenë të varfër </t>
  </si>
  <si>
    <t>Fëmijë 0-17 vjeç në rrezik për të qenë të varfër, ndaj totalit të popullsisë që janë në rrezik për të qenë të varfër</t>
  </si>
  <si>
    <t>Përqindja e fëmijëve në rrezik për të qenë të varfër (varfëri relative) ndaj totalit të popullsisë që janë në rrezik për të qenë të varfër llogaritet si raport i numrit të individëve 0-17 vjeç  të cilët ndodhen nën kufirin e varfërisë relative me numrin total të personave të cilët ndodhen nën kufirin e varfërisë relative. Sipas metodologjisë për matjen e varfërisë, kufiri i rrezikut për të qenë i varfër llogaritet në bazë të konceptit relativ (i varfër në raport me të tjerët) dhe përcaktohet në 60 % të medianës së të ardhurave familjare disponibël të ekuivalentuara duke përdorur shkallën e ekuivalentuar të modifikuar të OECD.</t>
  </si>
  <si>
    <t>Familje me fëmijë të grupmoshës 0-15 vjeç të cilat nuk kanë mundësi financiare për të plotësuar nevoja specifike</t>
  </si>
  <si>
    <t xml:space="preserve"> Të ushqehen me fruta/perime të freskëta, të gatuara ose jo, të paktën një herë në ditë</t>
  </si>
  <si>
    <t xml:space="preserve"> Të kenë të paktën një veshje të re (jo në tregun e të përdorurave)</t>
  </si>
  <si>
    <t>Të kenë dy palë këpucë/sandale në masën e përshtatshme (përfshirë një palë që përdoret dhe në mot të keq)</t>
  </si>
  <si>
    <t>Të ushqehen të pakten një vakt në ditë me përmbajtje proteinike (mish / pule / peshk / vezë / fasule / thjerrëza)</t>
  </si>
  <si>
    <t xml:space="preserve"> Të kenë në shtëpi libra jashtë shkollor të përshtatshëm për moshën e tyre</t>
  </si>
  <si>
    <t>Të kenë pajisje të përshtatshme për sport dhe aktivitete në natyre (psh: biçikletë, patina, raketë, etj.)</t>
  </si>
  <si>
    <t>Të kenë lodra të përshtatshme për moshën e tyre për të luajtur në shtëpi (lodra për fëmijë të vegjël, lodra ndërtuese, lodra kompjuterike, etj.)</t>
  </si>
  <si>
    <t>Të marrin pjesë rregullisht në aktivitete argetuese / sportive jashtë shtëpisë për një periudhë kohe të caktuar gjatë vitit (noti, instrument muzikor, futbolli etj.)</t>
  </si>
  <si>
    <t>Të festohen ditët e veçanta të fëmijës, si p.sh ditëlindja, dita e emrit</t>
  </si>
  <si>
    <t>Të kenë mundësi të ftojnë një shok/shoqe në shtëpi/ jashtë për të luajtur dhe për të ngrënë diçka</t>
  </si>
  <si>
    <t>Të shkojë për pushime jashtë shtëpisë të pakten një javë në vit duke përfshirë qëndrimin me shokë/ të afërm</t>
  </si>
  <si>
    <t>Nevojat</t>
  </si>
  <si>
    <t>Familje me fëmijë të grupmoshës 0-15 vjeç, të cilët ndjekin shkollën dhe nuk kanë mundësi financiare për të plotësuar nevoja specifike</t>
  </si>
  <si>
    <t>Të kenë mundësi të shkojnë në ekskursione / evente shkollore edhe nëse u duhet të paguajnë ekstra</t>
  </si>
  <si>
    <t>Të kenë një vend/ hapsirë të përshtatshme në shtëpi për të bërë detyrat / studiuar</t>
  </si>
  <si>
    <t xml:space="preserve">Varfëria tek fëmijët </t>
  </si>
  <si>
    <t xml:space="preserve">Përqindja e familjeve me fëmijë të grupmoshës 0-15 vjeç të cilat nuk kanë mundësi financiare për të plotësuar secilën nga nevojat.
</t>
  </si>
  <si>
    <t>Përqindja e familjeve me fëmijë të grupmoshës 0-15 vjeç të cilët janë duke ndjekur shkollën dhe që nuk kanë mundësi financiare për të plotësuar secilën nga nevojat.</t>
  </si>
  <si>
    <t>Rreziku për të qenë i varfër (varfëria relative) në grupmoshën 0-17 vjeç llogaritet si raport i nurmit të individëve 0-17 vjeç,  të cilët ndodhen nën kufirin e rrezikut për të qënë i varfër me numrin gjithsej të individëve 0-17 vjeç. Sipas metodologjisë për matjen e varfërisë, kufiri i rrezikut për të qenë i varfër llogaritet në bazë të konceptit relativ (i varfër në raport me të tjerët) dhe përcaktohet në 60 % të medianës së të ardhurave familjare disponibël të ekuivalentuara duke përdorur shkallën e ekuivalentuar të modifikuar të OECD. Indikator OZHQ 1.2.1.</t>
  </si>
  <si>
    <t>Treguesi llogaritet si raporti i numrit të individëve, anëtarë të familjeve me fëmijë në varësi, që jetojnë në rrezik për të qenë të varfër ndaj total individëve që i përkasin  familjeve me fëmijë në varësi. Sipas metodologjisë për matjen e varfërisë, kufiri i rrezikut për të qenë i varfër llogaritet në bazë të konceptit relativ (i varfër në raport me të tjerët) dhe përcaktohet në 60 % të medianës së të ardhurave familjare disponibël të ekuivalentuara duke përdorur shkallën e ekuivalentuar të modifikuar të OECD. Indikator OZHQ 1.2.1.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</si>
</sst>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2" xfId="0" applyBorder="1"/>
    <xf numFmtId="0" fontId="12" fillId="0" borderId="0" xfId="0" applyFont="1"/>
    <xf numFmtId="0" fontId="0" fillId="0" borderId="0" xfId="0" applyFill="1" applyBorder="1"/>
    <xf numFmtId="0" fontId="0" fillId="0" borderId="16" xfId="0" applyBorder="1"/>
    <xf numFmtId="0" fontId="0" fillId="0" borderId="0" xfId="0" applyAlignment="1"/>
    <xf numFmtId="0" fontId="12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/>
    <xf numFmtId="165" fontId="2" fillId="0" borderId="10" xfId="22" applyNumberFormat="1" applyFont="1" applyFill="1" applyBorder="1"/>
    <xf numFmtId="165" fontId="2" fillId="0" borderId="11" xfId="22" applyNumberFormat="1" applyFont="1" applyFill="1" applyBorder="1"/>
    <xf numFmtId="165" fontId="2" fillId="0" borderId="13" xfId="22" applyNumberFormat="1" applyFont="1" applyFill="1" applyBorder="1"/>
    <xf numFmtId="165" fontId="2" fillId="0" borderId="14" xfId="22" applyNumberFormat="1" applyFont="1" applyFill="1" applyBorder="1"/>
    <xf numFmtId="164" fontId="0" fillId="0" borderId="0" xfId="22" applyNumberFormat="1" applyFont="1" applyFill="1" applyBorder="1"/>
    <xf numFmtId="0" fontId="0" fillId="0" borderId="0" xfId="0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0" fillId="0" borderId="0" xfId="0" applyFill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0" fillId="3" borderId="6" xfId="0" applyFill="1" applyBorder="1"/>
    <xf numFmtId="165" fontId="2" fillId="3" borderId="7" xfId="22" applyNumberFormat="1" applyFont="1" applyFill="1" applyBorder="1"/>
    <xf numFmtId="165" fontId="2" fillId="3" borderId="8" xfId="22" applyNumberFormat="1" applyFont="1" applyFill="1" applyBorder="1"/>
    <xf numFmtId="0" fontId="0" fillId="0" borderId="15" xfId="0" applyFill="1" applyBorder="1"/>
    <xf numFmtId="165" fontId="2" fillId="0" borderId="1" xfId="22" applyNumberFormat="1" applyFont="1" applyFill="1" applyBorder="1"/>
    <xf numFmtId="165" fontId="2" fillId="0" borderId="2" xfId="22" applyNumberFormat="1" applyFont="1" applyFill="1" applyBorder="1"/>
    <xf numFmtId="0" fontId="6" fillId="0" borderId="7" xfId="23" applyBorder="1" applyAlignment="1">
      <alignment wrapText="1"/>
    </xf>
    <xf numFmtId="0" fontId="6" fillId="0" borderId="10" xfId="23" applyBorder="1" applyAlignment="1">
      <alignment wrapText="1"/>
    </xf>
    <xf numFmtId="0" fontId="6" fillId="0" borderId="13" xfId="23" applyBorder="1" applyAlignment="1">
      <alignment wrapText="1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quotePrefix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2" xfId="0" applyFill="1" applyBorder="1" applyAlignment="1">
      <alignment wrapText="1"/>
    </xf>
    <xf numFmtId="165" fontId="2" fillId="0" borderId="7" xfId="22" applyNumberFormat="1" applyFont="1" applyFill="1" applyBorder="1" applyAlignment="1">
      <alignment vertical="top"/>
    </xf>
    <xf numFmtId="165" fontId="2" fillId="0" borderId="8" xfId="22" applyNumberFormat="1" applyFont="1" applyFill="1" applyBorder="1" applyAlignment="1">
      <alignment vertical="top"/>
    </xf>
    <xf numFmtId="165" fontId="2" fillId="0" borderId="10" xfId="22" applyNumberFormat="1" applyFont="1" applyFill="1" applyBorder="1" applyAlignment="1">
      <alignment vertical="top"/>
    </xf>
    <xf numFmtId="165" fontId="2" fillId="0" borderId="11" xfId="22" applyNumberFormat="1" applyFont="1" applyFill="1" applyBorder="1" applyAlignment="1">
      <alignment vertical="top"/>
    </xf>
    <xf numFmtId="165" fontId="2" fillId="0" borderId="17" xfId="22" applyNumberFormat="1" applyFont="1" applyFill="1" applyBorder="1" applyAlignment="1">
      <alignment vertical="top"/>
    </xf>
    <xf numFmtId="165" fontId="2" fillId="0" borderId="18" xfId="22" applyNumberFormat="1" applyFont="1" applyFill="1" applyBorder="1" applyAlignment="1">
      <alignment vertical="top"/>
    </xf>
    <xf numFmtId="165" fontId="2" fillId="0" borderId="13" xfId="22" applyNumberFormat="1" applyFont="1" applyFill="1" applyBorder="1" applyAlignment="1">
      <alignment vertical="top"/>
    </xf>
    <xf numFmtId="165" fontId="2" fillId="0" borderId="14" xfId="22" applyNumberFormat="1" applyFont="1" applyFill="1" applyBorder="1" applyAlignment="1">
      <alignment vertical="top"/>
    </xf>
    <xf numFmtId="9" fontId="2" fillId="0" borderId="7" xfId="22" applyFont="1" applyFill="1" applyBorder="1" applyAlignment="1">
      <alignment vertical="top"/>
    </xf>
    <xf numFmtId="9" fontId="2" fillId="0" borderId="13" xfId="22" applyFont="1" applyFill="1" applyBorder="1" applyAlignment="1">
      <alignment vertical="top"/>
    </xf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ill="1" applyAlignment="1">
      <alignment horizontal="left" vertical="top" wrapText="1"/>
    </xf>
  </cellXfs>
  <cellStyles count="24">
    <cellStyle name="Comma 2" xfId="3" xr:uid="{00000000-0005-0000-0000-000001000000}"/>
    <cellStyle name="Comma 2 2" xfId="16" xr:uid="{00000000-0005-0000-0000-000002000000}"/>
    <cellStyle name="Comma 3" xfId="7" xr:uid="{00000000-0005-0000-0000-000003000000}"/>
    <cellStyle name="Hyperlink" xfId="23" builtinId="8"/>
    <cellStyle name="Hyperlink 2" xfId="14" xr:uid="{00000000-0005-0000-0000-000004000000}"/>
    <cellStyle name="Hyperlink 2 2" xfId="18" xr:uid="{00000000-0005-0000-0000-000005000000}"/>
    <cellStyle name="Hyperlink 3" xfId="8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2 2 2" xfId="9" xr:uid="{00000000-0005-0000-0000-00000A000000}"/>
    <cellStyle name="Normal 2 3" xfId="13" xr:uid="{00000000-0005-0000-0000-00000B000000}"/>
    <cellStyle name="Normal 3" xfId="4" xr:uid="{00000000-0005-0000-0000-00000C000000}"/>
    <cellStyle name="Normal 3 2" xfId="19" xr:uid="{00000000-0005-0000-0000-00000D000000}"/>
    <cellStyle name="Normal 4" xfId="1" xr:uid="{00000000-0005-0000-0000-00000E000000}"/>
    <cellStyle name="Normal 4 2" xfId="11" xr:uid="{00000000-0005-0000-0000-00000F000000}"/>
    <cellStyle name="Normal 4 3" xfId="15" xr:uid="{00000000-0005-0000-0000-000010000000}"/>
    <cellStyle name="Normal 5" xfId="12" xr:uid="{00000000-0005-0000-0000-000011000000}"/>
    <cellStyle name="Normal 5 2" xfId="20" xr:uid="{00000000-0005-0000-0000-000012000000}"/>
    <cellStyle name="Percent" xfId="22" builtinId="5"/>
    <cellStyle name="Percent 2" xfId="5" xr:uid="{00000000-0005-0000-0000-000014000000}"/>
    <cellStyle name="Percent 2 2" xfId="17" xr:uid="{00000000-0005-0000-0000-000015000000}"/>
    <cellStyle name="Percent 3" xfId="21" xr:uid="{00000000-0005-0000-0000-000016000000}"/>
    <cellStyle name="wiiw" xfId="10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showGridLines="0" tabSelected="1" zoomScaleNormal="100" workbookViewId="0">
      <selection sqref="A1:B1"/>
    </sheetView>
  </sheetViews>
  <sheetFormatPr defaultRowHeight="14.5" x14ac:dyDescent="0.35"/>
  <cols>
    <col min="1" max="1" width="4.6328125" customWidth="1"/>
    <col min="2" max="2" width="73.1796875" customWidth="1"/>
    <col min="3" max="3" width="47.08984375" bestFit="1" customWidth="1"/>
    <col min="4" max="4" width="17.08984375" customWidth="1"/>
    <col min="5" max="5" width="14.1796875" bestFit="1" customWidth="1"/>
  </cols>
  <sheetData>
    <row r="1" spans="1:6" ht="28.5" x14ac:dyDescent="0.65">
      <c r="A1" s="55" t="s">
        <v>34</v>
      </c>
      <c r="B1" s="56"/>
    </row>
    <row r="2" spans="1:6" ht="15" thickBot="1" x14ac:dyDescent="0.4"/>
    <row r="3" spans="1:6" ht="22" thickTop="1" thickBot="1" x14ac:dyDescent="0.55000000000000004">
      <c r="A3" s="16" t="s">
        <v>9</v>
      </c>
      <c r="B3" s="17" t="s">
        <v>7</v>
      </c>
      <c r="C3" s="17" t="s">
        <v>0</v>
      </c>
      <c r="D3" s="17" t="s">
        <v>1</v>
      </c>
      <c r="E3" s="18" t="s">
        <v>8</v>
      </c>
    </row>
    <row r="4" spans="1:6" ht="29.5" customHeight="1" thickTop="1" x14ac:dyDescent="0.35">
      <c r="A4" s="32">
        <v>1</v>
      </c>
      <c r="B4" s="29" t="str">
        <f>Indikatori_1!A1</f>
        <v>Fëmijë 0-17 vjeç, që janë në rrezik për të qenë të varfër, sipas kufirit kombëtar të rrezikut për të qenë i varfër</v>
      </c>
      <c r="C4" s="35" t="str">
        <f>Indikatori_1!B3</f>
        <v>Anketa e të Ardhurave dhe Nivelit të Jeteses / INSTAT</v>
      </c>
      <c r="D4" s="35" t="s">
        <v>10</v>
      </c>
      <c r="E4" s="36">
        <v>2020</v>
      </c>
      <c r="F4" s="4"/>
    </row>
    <row r="5" spans="1:6" x14ac:dyDescent="0.35">
      <c r="A5" s="33">
        <v>2</v>
      </c>
      <c r="B5" s="30" t="str">
        <f>Indikatori_2!A1</f>
        <v xml:space="preserve">Individë, anëtarë të familjeve me fëmijë në varësi, në rrezik për të qenë të varfër </v>
      </c>
      <c r="C5" s="37" t="str">
        <f>Indikatori_2!B3</f>
        <v>Anketa e të Ardhurave dhe Nivelit të Jeteses / INSTAT</v>
      </c>
      <c r="D5" s="38" t="s">
        <v>12</v>
      </c>
      <c r="E5" s="39">
        <v>2020</v>
      </c>
      <c r="F5" s="4"/>
    </row>
    <row r="6" spans="1:6" ht="29" x14ac:dyDescent="0.35">
      <c r="A6" s="33">
        <v>3</v>
      </c>
      <c r="B6" s="30" t="str">
        <f>Indikatori_3!A1</f>
        <v>Fëmijë 0-17 vjeç në rrezik për të qenë të varfër, ndaj totalit të popullsisë që janë në rrezik për të qenë të varfër</v>
      </c>
      <c r="C6" s="37" t="str">
        <f>Indikatori_3!B3</f>
        <v>Anketa e të Ardhurave dhe Nivelit të Jeteses / INSTAT</v>
      </c>
      <c r="D6" s="38" t="s">
        <v>12</v>
      </c>
      <c r="E6" s="39">
        <v>2020</v>
      </c>
      <c r="F6" s="4"/>
    </row>
    <row r="7" spans="1:6" ht="29" x14ac:dyDescent="0.35">
      <c r="A7" s="33">
        <v>4</v>
      </c>
      <c r="B7" s="30" t="str">
        <f>Indikatori_4!A1</f>
        <v>Familje me fëmijë të grupmoshës 0-15 vjeç të cilat nuk kanë mundësi financiare për të plotësuar nevoja specifike</v>
      </c>
      <c r="C7" s="37" t="str">
        <f>Indikatori_4!B3</f>
        <v>Anketa e të Ardhurave dhe Nivelit të Jeteses / INSTAT</v>
      </c>
      <c r="D7" s="38" t="s">
        <v>30</v>
      </c>
      <c r="E7" s="39">
        <v>2019</v>
      </c>
      <c r="F7" s="4"/>
    </row>
    <row r="8" spans="1:6" ht="29.5" thickBot="1" x14ac:dyDescent="0.4">
      <c r="A8" s="34">
        <v>5</v>
      </c>
      <c r="B8" s="31" t="str">
        <f>Indikatori_5!A1</f>
        <v>Familje me fëmijë të grupmoshës 0-15 vjeç, të cilët ndjekin shkollën dhe nuk kanë mundësi financiare për të plotësuar nevoja specifike</v>
      </c>
      <c r="C8" s="40" t="str">
        <f>Indikatori_5!B3</f>
        <v>Anketa e të Ardhurave dhe Nivelit të Jeteses / INSTAT</v>
      </c>
      <c r="D8" s="40" t="s">
        <v>30</v>
      </c>
      <c r="E8" s="41">
        <v>2019</v>
      </c>
    </row>
    <row r="9" spans="1:6" ht="15" thickTop="1" x14ac:dyDescent="0.35">
      <c r="A9" s="1"/>
      <c r="B9" s="1"/>
      <c r="C9" s="1"/>
      <c r="D9" s="1"/>
      <c r="E9" s="1"/>
    </row>
    <row r="10" spans="1:6" x14ac:dyDescent="0.35">
      <c r="A10" s="1"/>
      <c r="B10" s="1"/>
      <c r="C10" s="1"/>
      <c r="D10" s="1"/>
      <c r="E10" s="1"/>
    </row>
    <row r="11" spans="1:6" x14ac:dyDescent="0.35">
      <c r="A11" s="1"/>
      <c r="B11" s="1"/>
      <c r="C11" s="1"/>
      <c r="D11" s="1"/>
      <c r="E11" s="1"/>
    </row>
    <row r="12" spans="1:6" x14ac:dyDescent="0.35">
      <c r="A12" s="1"/>
      <c r="B12" s="1"/>
      <c r="C12" s="1"/>
      <c r="D12" s="1"/>
      <c r="E12" s="1"/>
    </row>
    <row r="13" spans="1:6" x14ac:dyDescent="0.35">
      <c r="A13" s="1"/>
      <c r="B13" s="1"/>
      <c r="C13" s="1"/>
      <c r="D13" s="1"/>
      <c r="E13" s="1"/>
    </row>
    <row r="14" spans="1:6" x14ac:dyDescent="0.35">
      <c r="A14" s="1"/>
      <c r="B14" s="1"/>
      <c r="C14" s="1"/>
      <c r="D14" s="1"/>
      <c r="E14" s="1"/>
    </row>
  </sheetData>
  <mergeCells count="1">
    <mergeCell ref="A1:B1"/>
  </mergeCells>
  <hyperlinks>
    <hyperlink ref="B4" location="Indikatori_1!A1" display="Indikatori_1!A1" xr:uid="{99D88ACF-3F47-4AC2-8DC8-DC5E24BDEADA}"/>
    <hyperlink ref="B5" location="Indikatori_2!A1" display="Indikatori_2!A1" xr:uid="{60770808-C241-4BBB-BEA7-062425C76A40}"/>
    <hyperlink ref="B6" location="Indikatori_3!A1" display="Indikatori_3!A1" xr:uid="{8B915891-F0E1-4C74-9458-FAE88045DF7B}"/>
    <hyperlink ref="B8" location="Indikatori_5!A1" display="Indikatori_5!A1" xr:uid="{C9BB6CD5-290A-4850-9F62-6088352F2AEE}"/>
    <hyperlink ref="B7" location="Indikatori_4!A1" display="Indikatori_4!A1" xr:uid="{2DB653C5-6D3C-4EB5-AE6E-34BE417FF0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57" customFormat="1" ht="21" x14ac:dyDescent="0.5">
      <c r="A1" s="57" t="s">
        <v>13</v>
      </c>
    </row>
    <row r="3" spans="1:17" x14ac:dyDescent="0.35">
      <c r="A3" s="3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s="6" customFormat="1" ht="59" customHeight="1" x14ac:dyDescent="0.35">
      <c r="A4" s="7" t="s">
        <v>11</v>
      </c>
      <c r="B4" s="58" t="s">
        <v>37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8"/>
      <c r="O4" s="8"/>
      <c r="P4" s="8"/>
      <c r="Q4" s="8"/>
    </row>
    <row r="5" spans="1:17" x14ac:dyDescent="0.35">
      <c r="A5" s="3" t="s">
        <v>5</v>
      </c>
      <c r="B5" s="59" t="s"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7" ht="15" thickBot="1" x14ac:dyDescent="0.4"/>
    <row r="8" spans="1:17" ht="19.5" thickTop="1" thickBot="1" x14ac:dyDescent="0.5">
      <c r="A8" s="20"/>
      <c r="B8" s="21">
        <v>2018</v>
      </c>
      <c r="C8" s="21">
        <v>2019</v>
      </c>
      <c r="D8" s="21">
        <v>2020</v>
      </c>
      <c r="E8" s="22">
        <v>2021</v>
      </c>
    </row>
    <row r="9" spans="1:17" ht="15" thickTop="1" x14ac:dyDescent="0.35">
      <c r="A9" s="23" t="s">
        <v>2</v>
      </c>
      <c r="B9" s="24">
        <v>0.29600000000000004</v>
      </c>
      <c r="C9" s="24">
        <v>0.29699999999999999</v>
      </c>
      <c r="D9" s="24">
        <v>0.28399999999999997</v>
      </c>
      <c r="E9" s="25"/>
      <c r="G9" s="14"/>
    </row>
    <row r="10" spans="1:17" x14ac:dyDescent="0.35">
      <c r="A10" s="5" t="s">
        <v>3</v>
      </c>
      <c r="B10" s="10">
        <v>0.28699999999999998</v>
      </c>
      <c r="C10" s="10">
        <v>0.27899999999999997</v>
      </c>
      <c r="D10" s="10">
        <v>0.26700000000000002</v>
      </c>
      <c r="E10" s="11"/>
    </row>
    <row r="11" spans="1:17" ht="15" thickBot="1" x14ac:dyDescent="0.4">
      <c r="A11" s="2" t="s">
        <v>4</v>
      </c>
      <c r="B11" s="12">
        <v>0.30599999999999999</v>
      </c>
      <c r="C11" s="12">
        <v>0.317</v>
      </c>
      <c r="D11" s="12">
        <v>0.30099999999999999</v>
      </c>
      <c r="E11" s="13"/>
    </row>
    <row r="12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3FD7-83F3-4E7C-A7E3-A4A7BDC3D312}">
  <dimension ref="A1:Q10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57" customFormat="1" ht="21" x14ac:dyDescent="0.5">
      <c r="A1" s="57" t="s">
        <v>15</v>
      </c>
    </row>
    <row r="3" spans="1:17" x14ac:dyDescent="0.35">
      <c r="A3" s="3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s="9" customFormat="1" ht="59" customHeight="1" x14ac:dyDescent="0.35">
      <c r="A4" s="7" t="s">
        <v>11</v>
      </c>
      <c r="B4" s="58" t="s">
        <v>38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8"/>
      <c r="O4" s="8"/>
      <c r="P4" s="8"/>
      <c r="Q4" s="8"/>
    </row>
    <row r="5" spans="1:17" x14ac:dyDescent="0.35">
      <c r="A5" s="3" t="s">
        <v>5</v>
      </c>
      <c r="B5" s="59" t="s"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7" ht="15" thickBot="1" x14ac:dyDescent="0.4"/>
    <row r="8" spans="1:17" ht="19.5" thickTop="1" thickBot="1" x14ac:dyDescent="0.5">
      <c r="A8" s="20"/>
      <c r="B8" s="21">
        <v>2018</v>
      </c>
      <c r="C8" s="21">
        <v>2019</v>
      </c>
      <c r="D8" s="21">
        <v>2020</v>
      </c>
      <c r="E8" s="22">
        <v>2021</v>
      </c>
    </row>
    <row r="9" spans="1:17" s="19" customFormat="1" ht="15.5" thickTop="1" thickBot="1" x14ac:dyDescent="0.4">
      <c r="A9" s="26" t="s">
        <v>2</v>
      </c>
      <c r="B9" s="27">
        <v>0.27</v>
      </c>
      <c r="C9" s="27">
        <v>0.27200000000000002</v>
      </c>
      <c r="D9" s="27">
        <v>0.25900000000000001</v>
      </c>
      <c r="E9" s="28"/>
      <c r="G9" s="14"/>
    </row>
    <row r="10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7B84-7406-44DD-B3AB-8933D24060D9}">
  <dimension ref="A1:Q10"/>
  <sheetViews>
    <sheetView showGridLines="0" zoomScaleNormal="100" workbookViewId="0">
      <selection sqref="A1:XFD1"/>
    </sheetView>
  </sheetViews>
  <sheetFormatPr defaultRowHeight="14.5" x14ac:dyDescent="0.35"/>
  <cols>
    <col min="2" max="7" width="10.90625" bestFit="1" customWidth="1"/>
  </cols>
  <sheetData>
    <row r="1" spans="1:17" s="57" customFormat="1" ht="21" x14ac:dyDescent="0.5">
      <c r="A1" s="57" t="s">
        <v>16</v>
      </c>
    </row>
    <row r="3" spans="1:17" x14ac:dyDescent="0.35">
      <c r="A3" s="3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s="9" customFormat="1" ht="74.5" customHeight="1" x14ac:dyDescent="0.35">
      <c r="A4" s="7" t="s">
        <v>11</v>
      </c>
      <c r="B4" s="58" t="s">
        <v>17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8"/>
      <c r="O4" s="8"/>
      <c r="P4" s="8"/>
      <c r="Q4" s="8"/>
    </row>
    <row r="5" spans="1:17" x14ac:dyDescent="0.35">
      <c r="A5" s="3" t="s">
        <v>5</v>
      </c>
      <c r="B5" s="59" t="s"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7" ht="15" thickBot="1" x14ac:dyDescent="0.4"/>
    <row r="8" spans="1:17" ht="19.5" thickTop="1" thickBot="1" x14ac:dyDescent="0.5">
      <c r="A8" s="20"/>
      <c r="B8" s="21">
        <v>2018</v>
      </c>
      <c r="C8" s="21">
        <v>2019</v>
      </c>
      <c r="D8" s="21">
        <v>2020</v>
      </c>
      <c r="E8" s="22">
        <v>2021</v>
      </c>
    </row>
    <row r="9" spans="1:17" s="19" customFormat="1" ht="15.5" thickTop="1" thickBot="1" x14ac:dyDescent="0.4">
      <c r="A9" s="26" t="s">
        <v>2</v>
      </c>
      <c r="B9" s="27">
        <v>0.27800000000000002</v>
      </c>
      <c r="C9" s="27">
        <v>0.27600000000000002</v>
      </c>
      <c r="D9" s="27">
        <v>0.27200000000000002</v>
      </c>
      <c r="E9" s="28"/>
      <c r="G9" s="14"/>
    </row>
    <row r="10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2208-6760-44A5-BC52-18A2970A3656}">
  <dimension ref="A1:Q20"/>
  <sheetViews>
    <sheetView showGridLines="0" zoomScaleNormal="100" workbookViewId="0">
      <selection sqref="A1:XFD1"/>
    </sheetView>
  </sheetViews>
  <sheetFormatPr defaultRowHeight="14.5" x14ac:dyDescent="0.35"/>
  <cols>
    <col min="1" max="1" width="53.6328125" customWidth="1"/>
    <col min="2" max="7" width="10.90625" bestFit="1" customWidth="1"/>
  </cols>
  <sheetData>
    <row r="1" spans="1:17" s="57" customFormat="1" ht="21" x14ac:dyDescent="0.5">
      <c r="A1" s="60" t="s">
        <v>18</v>
      </c>
    </row>
    <row r="3" spans="1:17" x14ac:dyDescent="0.35">
      <c r="A3" s="3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s="15" customFormat="1" x14ac:dyDescent="0.35">
      <c r="A4" s="7" t="s">
        <v>11</v>
      </c>
      <c r="B4" s="61" t="s">
        <v>35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8"/>
      <c r="O4" s="8"/>
      <c r="P4" s="8"/>
      <c r="Q4" s="8"/>
    </row>
    <row r="5" spans="1:17" x14ac:dyDescent="0.35">
      <c r="A5" s="3" t="s">
        <v>5</v>
      </c>
      <c r="B5" s="59" t="s"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7" ht="15" thickBot="1" x14ac:dyDescent="0.4"/>
    <row r="8" spans="1:17" ht="19.5" thickTop="1" thickBot="1" x14ac:dyDescent="0.5">
      <c r="A8" s="20"/>
      <c r="B8" s="21">
        <v>2018</v>
      </c>
      <c r="C8" s="21">
        <v>2019</v>
      </c>
      <c r="D8" s="21">
        <v>2020</v>
      </c>
      <c r="E8" s="22">
        <v>2021</v>
      </c>
    </row>
    <row r="9" spans="1:17" ht="29.5" thickTop="1" x14ac:dyDescent="0.35">
      <c r="A9" s="42" t="s">
        <v>20</v>
      </c>
      <c r="B9" s="45">
        <f>(17.5) / 100</f>
        <v>0.17499999999999999</v>
      </c>
      <c r="C9" s="45">
        <f>(16) / 100</f>
        <v>0.16</v>
      </c>
      <c r="D9" s="45"/>
      <c r="E9" s="46"/>
      <c r="G9" s="14"/>
    </row>
    <row r="10" spans="1:17" ht="29" x14ac:dyDescent="0.35">
      <c r="A10" s="43" t="s">
        <v>21</v>
      </c>
      <c r="B10" s="47">
        <f>(7.4) / 100</f>
        <v>7.400000000000001E-2</v>
      </c>
      <c r="C10" s="47">
        <f>(6.8) / 100</f>
        <v>6.8000000000000005E-2</v>
      </c>
      <c r="D10" s="47"/>
      <c r="E10" s="48"/>
    </row>
    <row r="11" spans="1:17" ht="29" x14ac:dyDescent="0.35">
      <c r="A11" s="43" t="s">
        <v>19</v>
      </c>
      <c r="B11" s="49">
        <f>(31.7) / 100</f>
        <v>0.317</v>
      </c>
      <c r="C11" s="49">
        <f>(28.4) / 100</f>
        <v>0.28399999999999997</v>
      </c>
      <c r="D11" s="49"/>
      <c r="E11" s="50"/>
    </row>
    <row r="12" spans="1:17" ht="29" x14ac:dyDescent="0.35">
      <c r="A12" s="43" t="s">
        <v>22</v>
      </c>
      <c r="B12" s="49">
        <f>(39.9) / 100</f>
        <v>0.39899999999999997</v>
      </c>
      <c r="C12" s="49">
        <f>(36.9) / 100</f>
        <v>0.36899999999999999</v>
      </c>
      <c r="D12" s="49"/>
      <c r="E12" s="50"/>
    </row>
    <row r="13" spans="1:17" ht="29" x14ac:dyDescent="0.35">
      <c r="A13" s="43" t="s">
        <v>23</v>
      </c>
      <c r="B13" s="49">
        <f>(21.1) / 100</f>
        <v>0.21100000000000002</v>
      </c>
      <c r="C13" s="49">
        <f>(20.3) / 100</f>
        <v>0.20300000000000001</v>
      </c>
      <c r="D13" s="49"/>
      <c r="E13" s="50"/>
    </row>
    <row r="14" spans="1:17" ht="29" x14ac:dyDescent="0.35">
      <c r="A14" s="43" t="s">
        <v>24</v>
      </c>
      <c r="B14" s="49">
        <f>(30.8) / 100</f>
        <v>0.308</v>
      </c>
      <c r="C14" s="49">
        <f>(28.4) / 100</f>
        <v>0.28399999999999997</v>
      </c>
      <c r="D14" s="49"/>
      <c r="E14" s="50"/>
    </row>
    <row r="15" spans="1:17" ht="43.5" x14ac:dyDescent="0.35">
      <c r="A15" s="43" t="s">
        <v>25</v>
      </c>
      <c r="B15" s="49">
        <f>(18.1) / 100</f>
        <v>0.18100000000000002</v>
      </c>
      <c r="C15" s="49">
        <f>(16.6) / 100</f>
        <v>0.16600000000000001</v>
      </c>
      <c r="D15" s="49"/>
      <c r="E15" s="50"/>
    </row>
    <row r="16" spans="1:17" ht="43.5" x14ac:dyDescent="0.35">
      <c r="A16" s="43" t="s">
        <v>26</v>
      </c>
      <c r="B16" s="49">
        <f>(40.8) / 100</f>
        <v>0.40799999999999997</v>
      </c>
      <c r="C16" s="49">
        <f>(38.4) / 100</f>
        <v>0.38400000000000001</v>
      </c>
      <c r="D16" s="49"/>
      <c r="E16" s="50"/>
    </row>
    <row r="17" spans="1:5" ht="29" x14ac:dyDescent="0.35">
      <c r="A17" s="43" t="s">
        <v>27</v>
      </c>
      <c r="B17" s="49">
        <f>(22.7) / 100</f>
        <v>0.22699999999999998</v>
      </c>
      <c r="C17" s="49">
        <f>(20.9) / 100</f>
        <v>0.20899999999999999</v>
      </c>
      <c r="D17" s="49"/>
      <c r="E17" s="50"/>
    </row>
    <row r="18" spans="1:5" ht="29" x14ac:dyDescent="0.35">
      <c r="A18" s="43" t="s">
        <v>28</v>
      </c>
      <c r="B18" s="49">
        <f>(28.1) / 100</f>
        <v>0.28100000000000003</v>
      </c>
      <c r="C18" s="49">
        <f>(26.8) / 100</f>
        <v>0.26800000000000002</v>
      </c>
      <c r="D18" s="49"/>
      <c r="E18" s="50"/>
    </row>
    <row r="19" spans="1:5" ht="29.5" thickBot="1" x14ac:dyDescent="0.4">
      <c r="A19" s="44" t="s">
        <v>29</v>
      </c>
      <c r="B19" s="51">
        <f>(54.4) / 100</f>
        <v>0.54400000000000004</v>
      </c>
      <c r="C19" s="51">
        <f>(52.5) / 100</f>
        <v>0.52500000000000002</v>
      </c>
      <c r="D19" s="51"/>
      <c r="E19" s="52"/>
    </row>
    <row r="20" spans="1:5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287E-AE41-4BC5-A1C9-ED28E4A216E8}">
  <dimension ref="A1:Q11"/>
  <sheetViews>
    <sheetView showGridLines="0" zoomScaleNormal="100" workbookViewId="0">
      <selection sqref="A1:XFD1"/>
    </sheetView>
  </sheetViews>
  <sheetFormatPr defaultRowHeight="14.5" x14ac:dyDescent="0.35"/>
  <cols>
    <col min="1" max="1" width="38.1796875" customWidth="1"/>
    <col min="2" max="7" width="10.90625" bestFit="1" customWidth="1"/>
  </cols>
  <sheetData>
    <row r="1" spans="1:17" s="57" customFormat="1" ht="21" x14ac:dyDescent="0.5">
      <c r="A1" s="60" t="s">
        <v>31</v>
      </c>
    </row>
    <row r="3" spans="1:17" x14ac:dyDescent="0.35">
      <c r="A3" s="3" t="s">
        <v>0</v>
      </c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s="15" customFormat="1" ht="28.5" customHeight="1" x14ac:dyDescent="0.35">
      <c r="A4" s="7" t="s">
        <v>11</v>
      </c>
      <c r="B4" s="61" t="s">
        <v>36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8"/>
      <c r="O4" s="8"/>
      <c r="P4" s="8"/>
      <c r="Q4" s="8"/>
    </row>
    <row r="5" spans="1:17" x14ac:dyDescent="0.35">
      <c r="A5" s="3" t="s">
        <v>5</v>
      </c>
      <c r="B5" s="59" t="s"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7" ht="15" thickBot="1" x14ac:dyDescent="0.4"/>
    <row r="8" spans="1:17" ht="19.5" thickTop="1" thickBot="1" x14ac:dyDescent="0.5">
      <c r="A8" s="20"/>
      <c r="B8" s="21">
        <v>2018</v>
      </c>
      <c r="C8" s="21">
        <v>2019</v>
      </c>
      <c r="D8" s="21">
        <v>2020</v>
      </c>
      <c r="E8" s="22">
        <v>2021</v>
      </c>
    </row>
    <row r="9" spans="1:17" ht="29.5" thickTop="1" x14ac:dyDescent="0.35">
      <c r="A9" s="42" t="s">
        <v>33</v>
      </c>
      <c r="B9" s="53">
        <f>(28) / 100</f>
        <v>0.28000000000000003</v>
      </c>
      <c r="C9" s="53">
        <f>(25.1) / 100</f>
        <v>0.251</v>
      </c>
      <c r="D9" s="45"/>
      <c r="E9" s="46"/>
      <c r="G9" s="14"/>
    </row>
    <row r="10" spans="1:17" ht="44" thickBot="1" x14ac:dyDescent="0.4">
      <c r="A10" s="44" t="s">
        <v>32</v>
      </c>
      <c r="B10" s="54">
        <f>(39.3) / 100</f>
        <v>0.39299999999999996</v>
      </c>
      <c r="C10" s="54">
        <f>(37.3) / 100</f>
        <v>0.373</v>
      </c>
      <c r="D10" s="51"/>
      <c r="E10" s="52"/>
    </row>
    <row r="11" spans="1:17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Përmbledhje</vt:lpstr>
      <vt:lpstr>Indikatori_1</vt:lpstr>
      <vt:lpstr>Indikatori_2</vt:lpstr>
      <vt:lpstr>Indikatori_3</vt:lpstr>
      <vt:lpstr>Indikatori_4</vt:lpstr>
      <vt:lpstr>Indikatori_5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2022-11-19T15:14:03Z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